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
    </mc:Choice>
  </mc:AlternateContent>
  <bookViews>
    <workbookView xWindow="120" yWindow="360" windowWidth="15480" windowHeight="5580"/>
  </bookViews>
  <sheets>
    <sheet name="GP Compari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'GP Comparitive Tariffs'!$A$1:$AC$133</definedName>
    <definedName name="_xlnm.Print_Titles" localSheetId="0">'GP Comparitive Tariffs'!$A:$E,'GP Comparitive Tariffs'!$1:$6</definedName>
    <definedName name="VAT">[1]Parameters!$C$20</definedName>
  </definedNames>
  <calcPr calcId="162913"/>
</workbook>
</file>

<file path=xl/calcChain.xml><?xml version="1.0" encoding="utf-8"?>
<calcChain xmlns="http://schemas.openxmlformats.org/spreadsheetml/2006/main">
  <c r="M47" i="2" l="1"/>
  <c r="L47" i="2" s="1"/>
  <c r="L46" i="2"/>
  <c r="K46" i="2"/>
  <c r="M43" i="2"/>
  <c r="L43" i="2" s="1"/>
  <c r="K43" i="2"/>
  <c r="L42" i="2"/>
  <c r="K42" i="2"/>
  <c r="S25" i="2"/>
  <c r="R25" i="2"/>
  <c r="Q25" i="2"/>
  <c r="P25" i="2"/>
  <c r="O25" i="2"/>
  <c r="N25" i="2"/>
  <c r="M25" i="2"/>
  <c r="L25" i="2"/>
  <c r="K25" i="2"/>
  <c r="J25" i="2"/>
  <c r="I25" i="2"/>
  <c r="H25" i="2"/>
  <c r="G25" i="2"/>
  <c r="F25" i="2"/>
  <c r="E25" i="2"/>
  <c r="D25" i="2"/>
  <c r="C25" i="2"/>
  <c r="G10" i="2"/>
  <c r="G8" i="2"/>
  <c r="K47" i="2" l="1"/>
  <c r="N83" i="1"/>
  <c r="N85" i="1"/>
  <c r="AC103" i="1" l="1"/>
  <c r="AC102" i="1"/>
  <c r="AC106" i="1"/>
  <c r="AC104" i="1"/>
  <c r="AC105" i="1"/>
  <c r="AC93" i="1"/>
  <c r="AC94" i="1"/>
  <c r="AC95" i="1"/>
  <c r="AC96" i="1"/>
  <c r="AC97" i="1"/>
  <c r="AC98" i="1"/>
  <c r="AC99" i="1"/>
  <c r="AC100" i="1"/>
  <c r="AC101" i="1"/>
  <c r="AC92" i="1"/>
  <c r="AC89" i="1"/>
  <c r="AC90" i="1"/>
  <c r="AC91" i="1"/>
  <c r="AC88"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18" i="1"/>
  <c r="AC35" i="1"/>
  <c r="AC34" i="1"/>
  <c r="Y103" i="1"/>
  <c r="Y102" i="1"/>
  <c r="X102" i="1" s="1"/>
  <c r="Y93" i="1"/>
  <c r="Y94" i="1"/>
  <c r="Y95" i="1"/>
  <c r="Y96" i="1"/>
  <c r="X96" i="1" s="1"/>
  <c r="Y97" i="1"/>
  <c r="Y98" i="1"/>
  <c r="Y99" i="1"/>
  <c r="X99" i="1" s="1"/>
  <c r="Y100" i="1"/>
  <c r="X100" i="1" s="1"/>
  <c r="Y101" i="1"/>
  <c r="Y92" i="1"/>
  <c r="X92" i="1" s="1"/>
  <c r="Y106" i="1"/>
  <c r="X106" i="1" s="1"/>
  <c r="Y105" i="1"/>
  <c r="X105" i="1" s="1"/>
  <c r="Y89" i="1"/>
  <c r="Y90" i="1"/>
  <c r="Y91" i="1"/>
  <c r="Y88" i="1"/>
  <c r="X88" i="1" s="1"/>
  <c r="Y104" i="1"/>
  <c r="Y36" i="1"/>
  <c r="Y37" i="1"/>
  <c r="Y38" i="1"/>
  <c r="X38" i="1" s="1"/>
  <c r="Y39" i="1"/>
  <c r="Y40" i="1"/>
  <c r="Y41" i="1"/>
  <c r="Y42" i="1"/>
  <c r="X42" i="1" s="1"/>
  <c r="Y43" i="1"/>
  <c r="Y44" i="1"/>
  <c r="Y45" i="1"/>
  <c r="X45" i="1" s="1"/>
  <c r="Y46" i="1"/>
  <c r="X46" i="1" s="1"/>
  <c r="Y47" i="1"/>
  <c r="Y48" i="1"/>
  <c r="Y49" i="1"/>
  <c r="X49" i="1" s="1"/>
  <c r="Y50" i="1"/>
  <c r="X50" i="1" s="1"/>
  <c r="Y51" i="1"/>
  <c r="Y52" i="1"/>
  <c r="Y53" i="1"/>
  <c r="Y54" i="1"/>
  <c r="X54" i="1" s="1"/>
  <c r="Y55" i="1"/>
  <c r="Y56" i="1"/>
  <c r="Y57" i="1"/>
  <c r="Y58" i="1"/>
  <c r="X58" i="1" s="1"/>
  <c r="Y59" i="1"/>
  <c r="Y60" i="1"/>
  <c r="Y61" i="1"/>
  <c r="X61" i="1" s="1"/>
  <c r="Y62" i="1"/>
  <c r="X62" i="1" s="1"/>
  <c r="Y63" i="1"/>
  <c r="Y64" i="1"/>
  <c r="Y65" i="1"/>
  <c r="X65" i="1" s="1"/>
  <c r="Y66" i="1"/>
  <c r="X66" i="1" s="1"/>
  <c r="Y67" i="1"/>
  <c r="Y68" i="1"/>
  <c r="Y69" i="1"/>
  <c r="Y70" i="1"/>
  <c r="X70" i="1" s="1"/>
  <c r="Y71" i="1"/>
  <c r="Y72" i="1"/>
  <c r="Y73" i="1"/>
  <c r="Y74" i="1"/>
  <c r="X74" i="1" s="1"/>
  <c r="Y75" i="1"/>
  <c r="Y76" i="1"/>
  <c r="Y77" i="1"/>
  <c r="X77" i="1" s="1"/>
  <c r="Y78" i="1"/>
  <c r="X78" i="1" s="1"/>
  <c r="Y79" i="1"/>
  <c r="Y80" i="1"/>
  <c r="Y81" i="1"/>
  <c r="X81" i="1" s="1"/>
  <c r="Y82" i="1"/>
  <c r="X82" i="1" s="1"/>
  <c r="Y83" i="1"/>
  <c r="Y84" i="1"/>
  <c r="Y85" i="1"/>
  <c r="Y86" i="1"/>
  <c r="X86" i="1" s="1"/>
  <c r="Y87" i="1"/>
  <c r="Y35" i="1"/>
  <c r="Y34" i="1"/>
  <c r="M103" i="1"/>
  <c r="O103" i="1"/>
  <c r="N103" i="1" s="1"/>
  <c r="S103" i="1"/>
  <c r="R103" i="1" s="1"/>
  <c r="U103" i="1"/>
  <c r="T103" i="1" s="1"/>
  <c r="U102" i="1"/>
  <c r="S102" i="1"/>
  <c r="O102" i="1"/>
  <c r="N102" i="1" s="1"/>
  <c r="M102" i="1"/>
  <c r="M93" i="1"/>
  <c r="O93" i="1"/>
  <c r="N93" i="1" s="1"/>
  <c r="S93" i="1"/>
  <c r="R93" i="1" s="1"/>
  <c r="U93" i="1"/>
  <c r="T93" i="1" s="1"/>
  <c r="M94" i="1"/>
  <c r="O94" i="1"/>
  <c r="N94" i="1" s="1"/>
  <c r="S94" i="1"/>
  <c r="R94" i="1" s="1"/>
  <c r="U94" i="1"/>
  <c r="T94" i="1" s="1"/>
  <c r="M95" i="1"/>
  <c r="O95" i="1"/>
  <c r="N95" i="1" s="1"/>
  <c r="S95" i="1"/>
  <c r="R95" i="1" s="1"/>
  <c r="U95" i="1"/>
  <c r="T95" i="1" s="1"/>
  <c r="M96" i="1"/>
  <c r="O96" i="1"/>
  <c r="N96" i="1" s="1"/>
  <c r="S96" i="1"/>
  <c r="R96" i="1" s="1"/>
  <c r="U96" i="1"/>
  <c r="T96" i="1" s="1"/>
  <c r="M97" i="1"/>
  <c r="O97" i="1"/>
  <c r="N97" i="1" s="1"/>
  <c r="S97" i="1"/>
  <c r="R97" i="1" s="1"/>
  <c r="U97" i="1"/>
  <c r="T97" i="1" s="1"/>
  <c r="M98" i="1"/>
  <c r="O98" i="1"/>
  <c r="N98" i="1" s="1"/>
  <c r="S98" i="1"/>
  <c r="R98" i="1" s="1"/>
  <c r="U98" i="1"/>
  <c r="T98" i="1" s="1"/>
  <c r="M99" i="1"/>
  <c r="O99" i="1"/>
  <c r="N99" i="1" s="1"/>
  <c r="S99" i="1"/>
  <c r="R99" i="1" s="1"/>
  <c r="U99" i="1"/>
  <c r="T99" i="1" s="1"/>
  <c r="M100" i="1"/>
  <c r="O100" i="1"/>
  <c r="N100" i="1" s="1"/>
  <c r="S100" i="1"/>
  <c r="R100" i="1" s="1"/>
  <c r="U100" i="1"/>
  <c r="T100" i="1" s="1"/>
  <c r="M101" i="1"/>
  <c r="O101" i="1"/>
  <c r="N101" i="1" s="1"/>
  <c r="S101" i="1"/>
  <c r="R101" i="1" s="1"/>
  <c r="U101" i="1"/>
  <c r="T101" i="1" s="1"/>
  <c r="U92" i="1"/>
  <c r="S92" i="1"/>
  <c r="O92" i="1"/>
  <c r="N92" i="1" s="1"/>
  <c r="M92" i="1"/>
  <c r="U106" i="1"/>
  <c r="T106" i="1" s="1"/>
  <c r="S106" i="1"/>
  <c r="R106" i="1" s="1"/>
  <c r="O106" i="1"/>
  <c r="N106" i="1" s="1"/>
  <c r="M106" i="1"/>
  <c r="U105" i="1"/>
  <c r="T105" i="1" s="1"/>
  <c r="S105" i="1"/>
  <c r="R105" i="1" s="1"/>
  <c r="O105" i="1"/>
  <c r="N105" i="1" s="1"/>
  <c r="M105" i="1"/>
  <c r="M89" i="1"/>
  <c r="O89" i="1"/>
  <c r="N89" i="1" s="1"/>
  <c r="S89" i="1"/>
  <c r="R89" i="1" s="1"/>
  <c r="U89" i="1"/>
  <c r="T89" i="1" s="1"/>
  <c r="M90" i="1"/>
  <c r="O90" i="1"/>
  <c r="N90" i="1" s="1"/>
  <c r="S90" i="1"/>
  <c r="R90" i="1" s="1"/>
  <c r="U90" i="1"/>
  <c r="T90" i="1" s="1"/>
  <c r="M91" i="1"/>
  <c r="O91" i="1"/>
  <c r="N91" i="1" s="1"/>
  <c r="S91" i="1"/>
  <c r="R91" i="1" s="1"/>
  <c r="U91" i="1"/>
  <c r="T91" i="1" s="1"/>
  <c r="U88" i="1"/>
  <c r="S88" i="1"/>
  <c r="O88" i="1"/>
  <c r="N88" i="1" s="1"/>
  <c r="M88" i="1"/>
  <c r="U87" i="1"/>
  <c r="S87" i="1"/>
  <c r="O87" i="1"/>
  <c r="N87" i="1" s="1"/>
  <c r="M87" i="1"/>
  <c r="U104" i="1"/>
  <c r="T104" i="1" s="1"/>
  <c r="S104" i="1"/>
  <c r="R104" i="1" s="1"/>
  <c r="O104" i="1"/>
  <c r="N104" i="1" s="1"/>
  <c r="M104" i="1"/>
  <c r="U86" i="1"/>
  <c r="T86" i="1" s="1"/>
  <c r="S86" i="1"/>
  <c r="R86" i="1" s="1"/>
  <c r="O86" i="1"/>
  <c r="N86" i="1" s="1"/>
  <c r="M86" i="1"/>
  <c r="U84" i="1"/>
  <c r="T84" i="1" s="1"/>
  <c r="S84" i="1"/>
  <c r="R84" i="1" s="1"/>
  <c r="O84" i="1"/>
  <c r="N84" i="1" s="1"/>
  <c r="M84" i="1"/>
  <c r="M36" i="1"/>
  <c r="O36" i="1"/>
  <c r="N36" i="1" s="1"/>
  <c r="S36" i="1"/>
  <c r="R36" i="1" s="1"/>
  <c r="U36" i="1"/>
  <c r="T36" i="1" s="1"/>
  <c r="M37" i="1"/>
  <c r="O37" i="1"/>
  <c r="N37" i="1" s="1"/>
  <c r="S37" i="1"/>
  <c r="R37" i="1" s="1"/>
  <c r="U37" i="1"/>
  <c r="T37" i="1" s="1"/>
  <c r="M38" i="1"/>
  <c r="O38" i="1"/>
  <c r="N38" i="1" s="1"/>
  <c r="S38" i="1"/>
  <c r="R38" i="1" s="1"/>
  <c r="U38" i="1"/>
  <c r="T38" i="1" s="1"/>
  <c r="M39" i="1"/>
  <c r="O39" i="1"/>
  <c r="N39" i="1" s="1"/>
  <c r="S39" i="1"/>
  <c r="R39" i="1" s="1"/>
  <c r="U39" i="1"/>
  <c r="T39" i="1" s="1"/>
  <c r="M40" i="1"/>
  <c r="O40" i="1"/>
  <c r="N40" i="1" s="1"/>
  <c r="S40" i="1"/>
  <c r="R40" i="1" s="1"/>
  <c r="U40" i="1"/>
  <c r="T40" i="1" s="1"/>
  <c r="M41" i="1"/>
  <c r="O41" i="1"/>
  <c r="N41" i="1" s="1"/>
  <c r="S41" i="1"/>
  <c r="R41" i="1" s="1"/>
  <c r="U41" i="1"/>
  <c r="T41" i="1" s="1"/>
  <c r="M42" i="1"/>
  <c r="O42" i="1"/>
  <c r="N42" i="1" s="1"/>
  <c r="S42" i="1"/>
  <c r="R42" i="1" s="1"/>
  <c r="U42" i="1"/>
  <c r="T42" i="1" s="1"/>
  <c r="M43" i="1"/>
  <c r="O43" i="1"/>
  <c r="N43" i="1" s="1"/>
  <c r="S43" i="1"/>
  <c r="R43" i="1" s="1"/>
  <c r="U43" i="1"/>
  <c r="T43" i="1" s="1"/>
  <c r="M44" i="1"/>
  <c r="O44" i="1"/>
  <c r="N44" i="1" s="1"/>
  <c r="S44" i="1"/>
  <c r="R44" i="1" s="1"/>
  <c r="U44" i="1"/>
  <c r="T44" i="1" s="1"/>
  <c r="M45" i="1"/>
  <c r="O45" i="1"/>
  <c r="N45" i="1" s="1"/>
  <c r="S45" i="1"/>
  <c r="R45" i="1" s="1"/>
  <c r="U45" i="1"/>
  <c r="T45" i="1" s="1"/>
  <c r="M46" i="1"/>
  <c r="O46" i="1"/>
  <c r="N46" i="1" s="1"/>
  <c r="S46" i="1"/>
  <c r="R46" i="1" s="1"/>
  <c r="U46" i="1"/>
  <c r="T46" i="1" s="1"/>
  <c r="M47" i="1"/>
  <c r="O47" i="1"/>
  <c r="N47" i="1" s="1"/>
  <c r="S47" i="1"/>
  <c r="R47" i="1" s="1"/>
  <c r="U47" i="1"/>
  <c r="T47" i="1" s="1"/>
  <c r="M48" i="1"/>
  <c r="O48" i="1"/>
  <c r="N48" i="1" s="1"/>
  <c r="S48" i="1"/>
  <c r="R48" i="1" s="1"/>
  <c r="U48" i="1"/>
  <c r="T48" i="1" s="1"/>
  <c r="M49" i="1"/>
  <c r="O49" i="1"/>
  <c r="N49" i="1" s="1"/>
  <c r="S49" i="1"/>
  <c r="R49" i="1" s="1"/>
  <c r="U49" i="1"/>
  <c r="T49" i="1" s="1"/>
  <c r="M50" i="1"/>
  <c r="O50" i="1"/>
  <c r="N50" i="1" s="1"/>
  <c r="S50" i="1"/>
  <c r="R50" i="1" s="1"/>
  <c r="U50" i="1"/>
  <c r="T50" i="1" s="1"/>
  <c r="M51" i="1"/>
  <c r="O51" i="1"/>
  <c r="N51" i="1" s="1"/>
  <c r="S51" i="1"/>
  <c r="R51" i="1" s="1"/>
  <c r="U51" i="1"/>
  <c r="T51" i="1" s="1"/>
  <c r="M52" i="1"/>
  <c r="O52" i="1"/>
  <c r="N52" i="1" s="1"/>
  <c r="S52" i="1"/>
  <c r="R52" i="1" s="1"/>
  <c r="U52" i="1"/>
  <c r="T52" i="1" s="1"/>
  <c r="M53" i="1"/>
  <c r="O53" i="1"/>
  <c r="N53" i="1" s="1"/>
  <c r="S53" i="1"/>
  <c r="R53" i="1" s="1"/>
  <c r="U53" i="1"/>
  <c r="T53" i="1" s="1"/>
  <c r="M54" i="1"/>
  <c r="O54" i="1"/>
  <c r="N54" i="1" s="1"/>
  <c r="S54" i="1"/>
  <c r="R54" i="1" s="1"/>
  <c r="U54" i="1"/>
  <c r="T54" i="1" s="1"/>
  <c r="M55" i="1"/>
  <c r="O55" i="1"/>
  <c r="N55" i="1" s="1"/>
  <c r="S55" i="1"/>
  <c r="R55" i="1" s="1"/>
  <c r="U55" i="1"/>
  <c r="T55" i="1" s="1"/>
  <c r="M56" i="1"/>
  <c r="O56" i="1"/>
  <c r="N56" i="1" s="1"/>
  <c r="S56" i="1"/>
  <c r="R56" i="1" s="1"/>
  <c r="U56" i="1"/>
  <c r="T56" i="1" s="1"/>
  <c r="M57" i="1"/>
  <c r="O57" i="1"/>
  <c r="N57" i="1" s="1"/>
  <c r="S57" i="1"/>
  <c r="R57" i="1" s="1"/>
  <c r="U57" i="1"/>
  <c r="T57" i="1" s="1"/>
  <c r="M58" i="1"/>
  <c r="O58" i="1"/>
  <c r="N58" i="1" s="1"/>
  <c r="S58" i="1"/>
  <c r="R58" i="1" s="1"/>
  <c r="U58" i="1"/>
  <c r="T58" i="1" s="1"/>
  <c r="M59" i="1"/>
  <c r="O59" i="1"/>
  <c r="N59" i="1" s="1"/>
  <c r="S59" i="1"/>
  <c r="R59" i="1" s="1"/>
  <c r="U59" i="1"/>
  <c r="T59" i="1" s="1"/>
  <c r="M60" i="1"/>
  <c r="O60" i="1"/>
  <c r="N60" i="1" s="1"/>
  <c r="S60" i="1"/>
  <c r="R60" i="1" s="1"/>
  <c r="U60" i="1"/>
  <c r="T60" i="1" s="1"/>
  <c r="M61" i="1"/>
  <c r="O61" i="1"/>
  <c r="N61" i="1" s="1"/>
  <c r="S61" i="1"/>
  <c r="R61" i="1" s="1"/>
  <c r="U61" i="1"/>
  <c r="T61" i="1" s="1"/>
  <c r="M62" i="1"/>
  <c r="O62" i="1"/>
  <c r="N62" i="1" s="1"/>
  <c r="S62" i="1"/>
  <c r="R62" i="1" s="1"/>
  <c r="U62" i="1"/>
  <c r="T62" i="1" s="1"/>
  <c r="M63" i="1"/>
  <c r="O63" i="1"/>
  <c r="N63" i="1" s="1"/>
  <c r="S63" i="1"/>
  <c r="R63" i="1" s="1"/>
  <c r="U63" i="1"/>
  <c r="T63" i="1" s="1"/>
  <c r="M64" i="1"/>
  <c r="O64" i="1"/>
  <c r="N64" i="1" s="1"/>
  <c r="S64" i="1"/>
  <c r="R64" i="1" s="1"/>
  <c r="U64" i="1"/>
  <c r="T64" i="1" s="1"/>
  <c r="M65" i="1"/>
  <c r="O65" i="1"/>
  <c r="N65" i="1" s="1"/>
  <c r="S65" i="1"/>
  <c r="R65" i="1" s="1"/>
  <c r="U65" i="1"/>
  <c r="T65" i="1" s="1"/>
  <c r="M66" i="1"/>
  <c r="O66" i="1"/>
  <c r="N66" i="1" s="1"/>
  <c r="S66" i="1"/>
  <c r="R66" i="1" s="1"/>
  <c r="U66" i="1"/>
  <c r="T66" i="1" s="1"/>
  <c r="M67" i="1"/>
  <c r="O67" i="1"/>
  <c r="N67" i="1" s="1"/>
  <c r="S67" i="1"/>
  <c r="R67" i="1" s="1"/>
  <c r="U67" i="1"/>
  <c r="T67" i="1" s="1"/>
  <c r="M68" i="1"/>
  <c r="O68" i="1"/>
  <c r="N68" i="1" s="1"/>
  <c r="S68" i="1"/>
  <c r="R68" i="1" s="1"/>
  <c r="U68" i="1"/>
  <c r="T68" i="1" s="1"/>
  <c r="M69" i="1"/>
  <c r="O69" i="1"/>
  <c r="N69" i="1" s="1"/>
  <c r="S69" i="1"/>
  <c r="R69" i="1" s="1"/>
  <c r="U69" i="1"/>
  <c r="T69" i="1" s="1"/>
  <c r="M70" i="1"/>
  <c r="O70" i="1"/>
  <c r="N70" i="1" s="1"/>
  <c r="S70" i="1"/>
  <c r="R70" i="1" s="1"/>
  <c r="U70" i="1"/>
  <c r="T70" i="1" s="1"/>
  <c r="M71" i="1"/>
  <c r="O71" i="1"/>
  <c r="N71" i="1" s="1"/>
  <c r="S71" i="1"/>
  <c r="R71" i="1" s="1"/>
  <c r="U71" i="1"/>
  <c r="T71" i="1" s="1"/>
  <c r="M72" i="1"/>
  <c r="O72" i="1"/>
  <c r="N72" i="1" s="1"/>
  <c r="S72" i="1"/>
  <c r="R72" i="1" s="1"/>
  <c r="U72" i="1"/>
  <c r="T72" i="1" s="1"/>
  <c r="M73" i="1"/>
  <c r="O73" i="1"/>
  <c r="N73" i="1" s="1"/>
  <c r="S73" i="1"/>
  <c r="R73" i="1" s="1"/>
  <c r="U73" i="1"/>
  <c r="T73" i="1" s="1"/>
  <c r="M74" i="1"/>
  <c r="O74" i="1"/>
  <c r="N74" i="1" s="1"/>
  <c r="S74" i="1"/>
  <c r="R74" i="1" s="1"/>
  <c r="U74" i="1"/>
  <c r="T74" i="1" s="1"/>
  <c r="M75" i="1"/>
  <c r="O75" i="1"/>
  <c r="N75" i="1" s="1"/>
  <c r="S75" i="1"/>
  <c r="R75" i="1" s="1"/>
  <c r="U75" i="1"/>
  <c r="T75" i="1" s="1"/>
  <c r="M76" i="1"/>
  <c r="O76" i="1"/>
  <c r="N76" i="1" s="1"/>
  <c r="S76" i="1"/>
  <c r="R76" i="1" s="1"/>
  <c r="U76" i="1"/>
  <c r="T76" i="1" s="1"/>
  <c r="M77" i="1"/>
  <c r="O77" i="1"/>
  <c r="N77" i="1" s="1"/>
  <c r="S77" i="1"/>
  <c r="R77" i="1" s="1"/>
  <c r="U77" i="1"/>
  <c r="T77" i="1" s="1"/>
  <c r="M78" i="1"/>
  <c r="O78" i="1"/>
  <c r="N78" i="1" s="1"/>
  <c r="S78" i="1"/>
  <c r="R78" i="1" s="1"/>
  <c r="U78" i="1"/>
  <c r="T78" i="1" s="1"/>
  <c r="M79" i="1"/>
  <c r="O79" i="1"/>
  <c r="N79" i="1" s="1"/>
  <c r="S79" i="1"/>
  <c r="R79" i="1" s="1"/>
  <c r="U79" i="1"/>
  <c r="T79" i="1" s="1"/>
  <c r="M80" i="1"/>
  <c r="O80" i="1"/>
  <c r="N80" i="1" s="1"/>
  <c r="S80" i="1"/>
  <c r="R80" i="1" s="1"/>
  <c r="U80" i="1"/>
  <c r="T80" i="1" s="1"/>
  <c r="M81" i="1"/>
  <c r="O81" i="1"/>
  <c r="N81" i="1" s="1"/>
  <c r="S81" i="1"/>
  <c r="R81" i="1" s="1"/>
  <c r="U81" i="1"/>
  <c r="T81" i="1" s="1"/>
  <c r="M82" i="1"/>
  <c r="O82" i="1"/>
  <c r="N82" i="1" s="1"/>
  <c r="S82" i="1"/>
  <c r="R82" i="1" s="1"/>
  <c r="U82" i="1"/>
  <c r="T82" i="1" s="1"/>
  <c r="U35" i="1"/>
  <c r="U34" i="1"/>
  <c r="S35" i="1"/>
  <c r="S34" i="1"/>
  <c r="M34" i="1"/>
  <c r="O35" i="1"/>
  <c r="N35" i="1" s="1"/>
  <c r="M35" i="1"/>
  <c r="W103" i="1"/>
  <c r="V103" i="1" s="1"/>
  <c r="W102" i="1"/>
  <c r="V102" i="1" s="1"/>
  <c r="W106" i="1"/>
  <c r="V106" i="1" s="1"/>
  <c r="W105" i="1"/>
  <c r="V105" i="1" s="1"/>
  <c r="W94" i="1"/>
  <c r="V94" i="1" s="1"/>
  <c r="W95" i="1"/>
  <c r="V95" i="1" s="1"/>
  <c r="W96" i="1"/>
  <c r="V96" i="1" s="1"/>
  <c r="W97" i="1"/>
  <c r="W98" i="1"/>
  <c r="V98" i="1" s="1"/>
  <c r="W99" i="1"/>
  <c r="V99" i="1" s="1"/>
  <c r="W100" i="1"/>
  <c r="V100" i="1" s="1"/>
  <c r="W101" i="1"/>
  <c r="W93" i="1"/>
  <c r="V93" i="1" s="1"/>
  <c r="W92" i="1"/>
  <c r="V92" i="1" s="1"/>
  <c r="W91" i="1"/>
  <c r="W89" i="1"/>
  <c r="V89" i="1" s="1"/>
  <c r="W90" i="1"/>
  <c r="V90" i="1" s="1"/>
  <c r="W88" i="1"/>
  <c r="V88" i="1" s="1"/>
  <c r="W104" i="1"/>
  <c r="W87" i="1"/>
  <c r="V87" i="1" s="1"/>
  <c r="W86" i="1"/>
  <c r="V86" i="1" s="1"/>
  <c r="W84" i="1"/>
  <c r="V84" i="1" s="1"/>
  <c r="W82" i="1"/>
  <c r="W37" i="1"/>
  <c r="W38" i="1"/>
  <c r="V38" i="1" s="1"/>
  <c r="W39" i="1"/>
  <c r="V39" i="1" s="1"/>
  <c r="W40" i="1"/>
  <c r="V40" i="1" s="1"/>
  <c r="W41" i="1"/>
  <c r="W42" i="1"/>
  <c r="V42" i="1" s="1"/>
  <c r="W43" i="1"/>
  <c r="V43" i="1" s="1"/>
  <c r="W44" i="1"/>
  <c r="W45" i="1"/>
  <c r="V45" i="1" s="1"/>
  <c r="W46" i="1"/>
  <c r="V46" i="1" s="1"/>
  <c r="W47" i="1"/>
  <c r="V47" i="1" s="1"/>
  <c r="W48" i="1"/>
  <c r="V48" i="1" s="1"/>
  <c r="W49" i="1"/>
  <c r="W50" i="1"/>
  <c r="V50" i="1" s="1"/>
  <c r="W51" i="1"/>
  <c r="V51" i="1" s="1"/>
  <c r="W52" i="1"/>
  <c r="V52" i="1" s="1"/>
  <c r="W53" i="1"/>
  <c r="W54" i="1"/>
  <c r="V54" i="1" s="1"/>
  <c r="W55" i="1"/>
  <c r="V55" i="1" s="1"/>
  <c r="W56" i="1"/>
  <c r="V56" i="1" s="1"/>
  <c r="W57" i="1"/>
  <c r="V57" i="1" s="1"/>
  <c r="W58" i="1"/>
  <c r="V58" i="1" s="1"/>
  <c r="W59" i="1"/>
  <c r="V59" i="1" s="1"/>
  <c r="W60" i="1"/>
  <c r="W61" i="1"/>
  <c r="W62" i="1"/>
  <c r="V62" i="1" s="1"/>
  <c r="W63" i="1"/>
  <c r="V63" i="1" s="1"/>
  <c r="W64" i="1"/>
  <c r="V64" i="1" s="1"/>
  <c r="W65" i="1"/>
  <c r="W66" i="1"/>
  <c r="V66" i="1" s="1"/>
  <c r="W67" i="1"/>
  <c r="V67" i="1" s="1"/>
  <c r="W68" i="1"/>
  <c r="W69" i="1"/>
  <c r="V69" i="1" s="1"/>
  <c r="W70" i="1"/>
  <c r="V70" i="1" s="1"/>
  <c r="W71" i="1"/>
  <c r="V71" i="1" s="1"/>
  <c r="W72" i="1"/>
  <c r="W73" i="1"/>
  <c r="W74" i="1"/>
  <c r="V74" i="1" s="1"/>
  <c r="W75" i="1"/>
  <c r="V75" i="1" s="1"/>
  <c r="W76" i="1"/>
  <c r="V76" i="1" s="1"/>
  <c r="W77" i="1"/>
  <c r="W78" i="1"/>
  <c r="V78" i="1" s="1"/>
  <c r="W79" i="1"/>
  <c r="V79" i="1" s="1"/>
  <c r="W80" i="1"/>
  <c r="V80" i="1" s="1"/>
  <c r="W81" i="1"/>
  <c r="V81" i="1" s="1"/>
  <c r="W36" i="1"/>
  <c r="V36" i="1" s="1"/>
  <c r="W35" i="1"/>
  <c r="V35" i="1" s="1"/>
  <c r="W34" i="1"/>
  <c r="X35" i="1"/>
  <c r="X36" i="1"/>
  <c r="X37" i="1"/>
  <c r="X39" i="1"/>
  <c r="X40" i="1"/>
  <c r="X41" i="1"/>
  <c r="X43" i="1"/>
  <c r="X44" i="1"/>
  <c r="X47" i="1"/>
  <c r="X48" i="1"/>
  <c r="X51" i="1"/>
  <c r="X52" i="1"/>
  <c r="X53" i="1"/>
  <c r="X55" i="1"/>
  <c r="X56" i="1"/>
  <c r="X57" i="1"/>
  <c r="X59" i="1"/>
  <c r="X60" i="1"/>
  <c r="X63" i="1"/>
  <c r="X64" i="1"/>
  <c r="X67" i="1"/>
  <c r="X68" i="1"/>
  <c r="X69" i="1"/>
  <c r="X71" i="1"/>
  <c r="X72" i="1"/>
  <c r="X73" i="1"/>
  <c r="X75" i="1"/>
  <c r="X76" i="1"/>
  <c r="X79" i="1"/>
  <c r="X80" i="1"/>
  <c r="X83" i="1"/>
  <c r="X84" i="1"/>
  <c r="X85" i="1"/>
  <c r="X87" i="1"/>
  <c r="X89" i="1"/>
  <c r="X90" i="1"/>
  <c r="X91" i="1"/>
  <c r="X93" i="1"/>
  <c r="X94" i="1"/>
  <c r="X95" i="1"/>
  <c r="X97" i="1"/>
  <c r="X98" i="1"/>
  <c r="X101" i="1"/>
  <c r="X103" i="1"/>
  <c r="X104" i="1"/>
  <c r="X34" i="1"/>
  <c r="V37" i="1"/>
  <c r="V41" i="1"/>
  <c r="V44" i="1"/>
  <c r="V49" i="1"/>
  <c r="V53" i="1"/>
  <c r="V60" i="1"/>
  <c r="V61" i="1"/>
  <c r="V65" i="1"/>
  <c r="V68" i="1"/>
  <c r="V72" i="1"/>
  <c r="V73" i="1"/>
  <c r="V77" i="1"/>
  <c r="V82" i="1"/>
  <c r="V83" i="1"/>
  <c r="V85" i="1"/>
  <c r="V91" i="1"/>
  <c r="V97" i="1"/>
  <c r="V101" i="1"/>
  <c r="V104" i="1"/>
  <c r="V34" i="1"/>
  <c r="H83" i="1"/>
  <c r="H85" i="1"/>
  <c r="I103" i="1"/>
  <c r="H103" i="1" s="1"/>
  <c r="I102" i="1"/>
  <c r="H102" i="1" s="1"/>
  <c r="I101" i="1"/>
  <c r="H101" i="1" s="1"/>
  <c r="I95" i="1"/>
  <c r="H95" i="1" s="1"/>
  <c r="I96" i="1"/>
  <c r="H96" i="1" s="1"/>
  <c r="I97" i="1"/>
  <c r="H97" i="1" s="1"/>
  <c r="I98" i="1"/>
  <c r="H98" i="1" s="1"/>
  <c r="I99" i="1"/>
  <c r="H99" i="1" s="1"/>
  <c r="I100" i="1"/>
  <c r="H100" i="1" s="1"/>
  <c r="I94" i="1"/>
  <c r="H94" i="1" s="1"/>
  <c r="I93" i="1"/>
  <c r="H93" i="1" s="1"/>
  <c r="I92" i="1"/>
  <c r="H92" i="1" s="1"/>
  <c r="I106" i="1"/>
  <c r="H106" i="1" s="1"/>
  <c r="I105" i="1"/>
  <c r="H105" i="1" s="1"/>
  <c r="I91" i="1"/>
  <c r="H91" i="1" s="1"/>
  <c r="I90" i="1"/>
  <c r="H90" i="1" s="1"/>
  <c r="I89" i="1"/>
  <c r="H89" i="1" s="1"/>
  <c r="I88" i="1"/>
  <c r="H88" i="1" s="1"/>
  <c r="I87" i="1"/>
  <c r="H87" i="1" s="1"/>
  <c r="I104" i="1"/>
  <c r="H104" i="1" s="1"/>
  <c r="I86" i="1"/>
  <c r="H86" i="1" s="1"/>
  <c r="I84" i="1"/>
  <c r="H84" i="1" s="1"/>
  <c r="I36" i="1"/>
  <c r="H36" i="1" s="1"/>
  <c r="I37" i="1"/>
  <c r="H37" i="1" s="1"/>
  <c r="I38" i="1"/>
  <c r="H38" i="1" s="1"/>
  <c r="I39" i="1"/>
  <c r="H39" i="1" s="1"/>
  <c r="I40" i="1"/>
  <c r="H40" i="1" s="1"/>
  <c r="I41" i="1"/>
  <c r="H41" i="1" s="1"/>
  <c r="I42" i="1"/>
  <c r="H42" i="1" s="1"/>
  <c r="I43" i="1"/>
  <c r="H43" i="1" s="1"/>
  <c r="I44" i="1"/>
  <c r="H44" i="1" s="1"/>
  <c r="I45" i="1"/>
  <c r="H45" i="1" s="1"/>
  <c r="I46" i="1"/>
  <c r="H46" i="1" s="1"/>
  <c r="I47" i="1"/>
  <c r="H47" i="1" s="1"/>
  <c r="I48" i="1"/>
  <c r="H48" i="1" s="1"/>
  <c r="I49" i="1"/>
  <c r="H49" i="1" s="1"/>
  <c r="I50" i="1"/>
  <c r="H50" i="1" s="1"/>
  <c r="I51" i="1"/>
  <c r="H51" i="1" s="1"/>
  <c r="I52" i="1"/>
  <c r="H52" i="1" s="1"/>
  <c r="I53" i="1"/>
  <c r="H53" i="1" s="1"/>
  <c r="I54" i="1"/>
  <c r="H54" i="1" s="1"/>
  <c r="I55" i="1"/>
  <c r="H55" i="1" s="1"/>
  <c r="I56" i="1"/>
  <c r="H56" i="1" s="1"/>
  <c r="I57" i="1"/>
  <c r="H57" i="1" s="1"/>
  <c r="I58" i="1"/>
  <c r="H58" i="1" s="1"/>
  <c r="I59" i="1"/>
  <c r="H59" i="1" s="1"/>
  <c r="I60" i="1"/>
  <c r="H60" i="1" s="1"/>
  <c r="I61" i="1"/>
  <c r="H61" i="1" s="1"/>
  <c r="I62" i="1"/>
  <c r="H62" i="1" s="1"/>
  <c r="I63" i="1"/>
  <c r="H63" i="1" s="1"/>
  <c r="I64" i="1"/>
  <c r="H64" i="1" s="1"/>
  <c r="I65" i="1"/>
  <c r="H65" i="1" s="1"/>
  <c r="I66" i="1"/>
  <c r="H66" i="1" s="1"/>
  <c r="I67" i="1"/>
  <c r="H67" i="1" s="1"/>
  <c r="I68" i="1"/>
  <c r="H68" i="1" s="1"/>
  <c r="I69" i="1"/>
  <c r="H69" i="1" s="1"/>
  <c r="I70" i="1"/>
  <c r="H70" i="1" s="1"/>
  <c r="I71" i="1"/>
  <c r="H71" i="1" s="1"/>
  <c r="I72" i="1"/>
  <c r="H72" i="1" s="1"/>
  <c r="I73" i="1"/>
  <c r="H73" i="1" s="1"/>
  <c r="I74" i="1"/>
  <c r="H74" i="1" s="1"/>
  <c r="I75" i="1"/>
  <c r="H75" i="1" s="1"/>
  <c r="I76" i="1"/>
  <c r="H76" i="1" s="1"/>
  <c r="I77" i="1"/>
  <c r="H77" i="1" s="1"/>
  <c r="I78" i="1"/>
  <c r="H78" i="1" s="1"/>
  <c r="I79" i="1"/>
  <c r="H79" i="1" s="1"/>
  <c r="I80" i="1"/>
  <c r="H80" i="1" s="1"/>
  <c r="I81" i="1"/>
  <c r="H81" i="1" s="1"/>
  <c r="I82" i="1"/>
  <c r="H82" i="1" s="1"/>
  <c r="I35" i="1"/>
  <c r="H35" i="1" s="1"/>
  <c r="I34" i="1"/>
  <c r="H34" i="1" s="1"/>
  <c r="G106" i="1"/>
  <c r="G105" i="1"/>
  <c r="G104" i="1"/>
  <c r="G103" i="1"/>
  <c r="G102" i="1"/>
  <c r="G101" i="1"/>
  <c r="G100" i="1"/>
  <c r="G99" i="1"/>
  <c r="G98" i="1"/>
  <c r="G97" i="1"/>
  <c r="G96" i="1"/>
  <c r="G95" i="1"/>
  <c r="G94" i="1"/>
  <c r="G93" i="1"/>
  <c r="G92" i="1"/>
  <c r="G91" i="1"/>
  <c r="G90" i="1"/>
  <c r="G89" i="1"/>
  <c r="G88" i="1"/>
  <c r="G87" i="1"/>
  <c r="G86" i="1"/>
  <c r="G84"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35" i="1"/>
  <c r="G34" i="1"/>
  <c r="AC29" i="1" l="1"/>
  <c r="AC28" i="1"/>
  <c r="AC27" i="1"/>
  <c r="AC26" i="1"/>
  <c r="AC25" i="1"/>
  <c r="AC24" i="1"/>
  <c r="AC30" i="1"/>
  <c r="AC23" i="1"/>
  <c r="AC19" i="1"/>
  <c r="AC11" i="1"/>
  <c r="AC12" i="1"/>
  <c r="AC13" i="1"/>
  <c r="AC14" i="1"/>
  <c r="AC15" i="1"/>
  <c r="AC16" i="1"/>
  <c r="AC17" i="1"/>
  <c r="AC10" i="1"/>
  <c r="W11" i="1"/>
  <c r="W12" i="1"/>
  <c r="W13" i="1"/>
  <c r="W14" i="1"/>
  <c r="W15" i="1"/>
  <c r="W16" i="1"/>
  <c r="W17" i="1"/>
  <c r="W18" i="1"/>
  <c r="W19" i="1"/>
  <c r="W22" i="1"/>
  <c r="W23" i="1"/>
  <c r="W24" i="1"/>
  <c r="W25" i="1"/>
  <c r="W26" i="1"/>
  <c r="W27" i="1"/>
  <c r="W28" i="1"/>
  <c r="W29" i="1"/>
  <c r="W30" i="1"/>
  <c r="W10" i="1"/>
  <c r="O34" i="1"/>
  <c r="N34" i="1" s="1"/>
  <c r="O26" i="1"/>
  <c r="O25" i="1"/>
  <c r="O23" i="1"/>
  <c r="O22" i="1"/>
  <c r="M23" i="1"/>
  <c r="M22" i="1"/>
  <c r="G23" i="1"/>
  <c r="G22" i="1"/>
  <c r="Y11" i="1" l="1"/>
  <c r="Y12" i="1"/>
  <c r="Y13" i="1"/>
  <c r="Y14" i="1"/>
  <c r="Y15" i="1"/>
  <c r="Y16" i="1"/>
  <c r="Y17" i="1"/>
  <c r="Y18" i="1"/>
  <c r="Y19" i="1"/>
  <c r="Y22" i="1"/>
  <c r="Y23" i="1"/>
  <c r="Y24" i="1"/>
  <c r="Y25" i="1"/>
  <c r="Y26" i="1"/>
  <c r="Y27" i="1"/>
  <c r="Y28" i="1"/>
  <c r="Y29" i="1"/>
  <c r="Y30" i="1"/>
  <c r="Y10" i="1"/>
  <c r="I11" i="1"/>
  <c r="I12" i="1"/>
  <c r="I13" i="1"/>
  <c r="I14" i="1"/>
  <c r="I15" i="1"/>
  <c r="I16" i="1"/>
  <c r="I17" i="1"/>
  <c r="I18" i="1"/>
  <c r="I19" i="1"/>
  <c r="I22" i="1"/>
  <c r="I23" i="1"/>
  <c r="I24" i="1"/>
  <c r="I25" i="1"/>
  <c r="I26" i="1"/>
  <c r="I27" i="1"/>
  <c r="I28" i="1"/>
  <c r="I29" i="1"/>
  <c r="I10" i="1"/>
  <c r="I30" i="1" s="1"/>
  <c r="AA11" i="1"/>
  <c r="AA12" i="1"/>
  <c r="AA13" i="1"/>
  <c r="AA14" i="1"/>
  <c r="AA15" i="1"/>
  <c r="AA16" i="1"/>
  <c r="AA17" i="1"/>
  <c r="AA18" i="1"/>
  <c r="AA19" i="1"/>
  <c r="AA20" i="1"/>
  <c r="AA21" i="1"/>
  <c r="AA22" i="1"/>
  <c r="AA23" i="1"/>
  <c r="AA24" i="1"/>
  <c r="AA25" i="1"/>
  <c r="AA26" i="1"/>
  <c r="AA27" i="1"/>
  <c r="AA28" i="1"/>
  <c r="AA29" i="1"/>
  <c r="AA30" i="1"/>
  <c r="AA10" i="1"/>
  <c r="Q11" i="1"/>
  <c r="Q12" i="1"/>
  <c r="Q13" i="1"/>
  <c r="Q14" i="1"/>
  <c r="Q15" i="1"/>
  <c r="Q16" i="1"/>
  <c r="Q17" i="1"/>
  <c r="Q18" i="1"/>
  <c r="Q19" i="1"/>
  <c r="Q24" i="1"/>
  <c r="Q25" i="1"/>
  <c r="Q26" i="1"/>
  <c r="Q27" i="1"/>
  <c r="Q28" i="1"/>
  <c r="Q29" i="1"/>
  <c r="Q30" i="1"/>
  <c r="Q10" i="1"/>
  <c r="K11" i="1"/>
  <c r="K12" i="1"/>
  <c r="K13" i="1"/>
  <c r="K14" i="1"/>
  <c r="K15" i="1"/>
  <c r="K16" i="1"/>
  <c r="K17" i="1"/>
  <c r="K18" i="1"/>
  <c r="K19" i="1"/>
  <c r="K24" i="1"/>
  <c r="K25" i="1"/>
  <c r="K26" i="1"/>
  <c r="K27" i="1"/>
  <c r="K28" i="1"/>
  <c r="K29" i="1"/>
  <c r="K30" i="1"/>
  <c r="K10" i="1"/>
  <c r="E106" i="1" l="1"/>
  <c r="E105" i="1"/>
  <c r="E103" i="1"/>
  <c r="E102" i="1"/>
  <c r="E101" i="1"/>
  <c r="E100" i="1"/>
  <c r="E99" i="1"/>
  <c r="E98" i="1"/>
  <c r="E97" i="1"/>
  <c r="E96" i="1"/>
  <c r="E95" i="1"/>
  <c r="E94" i="1"/>
  <c r="E93" i="1"/>
  <c r="E92" i="1"/>
  <c r="E91" i="1"/>
  <c r="E90" i="1"/>
  <c r="E89" i="1"/>
  <c r="E88" i="1"/>
  <c r="E87" i="1"/>
  <c r="E73" i="1"/>
  <c r="E72" i="1"/>
  <c r="E71" i="1"/>
  <c r="E34" i="1"/>
  <c r="E104" i="1"/>
  <c r="E86" i="1"/>
  <c r="E81" i="1"/>
  <c r="E80" i="1"/>
  <c r="E79" i="1"/>
  <c r="E78" i="1"/>
  <c r="E77" i="1"/>
  <c r="E76" i="1"/>
  <c r="E75" i="1"/>
  <c r="E74"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0" i="1"/>
  <c r="E29" i="1"/>
  <c r="E28" i="1"/>
  <c r="E27" i="1"/>
  <c r="E26" i="1"/>
  <c r="E25" i="1"/>
  <c r="E24" i="1"/>
  <c r="E23" i="1"/>
  <c r="E22" i="1"/>
  <c r="E13" i="1"/>
  <c r="E14" i="1"/>
  <c r="E15" i="1"/>
  <c r="E16" i="1"/>
  <c r="E17" i="1"/>
  <c r="E18" i="1"/>
  <c r="E19" i="1"/>
  <c r="E12" i="1"/>
  <c r="E11" i="1"/>
  <c r="E10" i="1"/>
  <c r="E85" i="1"/>
  <c r="E83" i="1" l="1"/>
  <c r="G11" i="1" l="1"/>
  <c r="G12" i="1"/>
  <c r="G13" i="1"/>
  <c r="G14" i="1"/>
  <c r="G15" i="1"/>
  <c r="G16" i="1"/>
  <c r="G17" i="1"/>
  <c r="G18" i="1"/>
  <c r="G19" i="1"/>
  <c r="G24" i="1"/>
  <c r="G25" i="1"/>
  <c r="G26" i="1"/>
  <c r="G27" i="1"/>
  <c r="G28" i="1"/>
  <c r="G29" i="1"/>
  <c r="G30" i="1"/>
  <c r="G10"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34" i="1"/>
  <c r="D85" i="1" l="1"/>
  <c r="D83" i="1"/>
  <c r="U30" i="1" l="1"/>
  <c r="T34" i="1" s="1"/>
  <c r="U29" i="1"/>
  <c r="U28" i="1"/>
  <c r="U27" i="1"/>
  <c r="U26" i="1"/>
  <c r="U25" i="1"/>
  <c r="U24" i="1"/>
  <c r="U19" i="1"/>
  <c r="U18" i="1"/>
  <c r="U17" i="1"/>
  <c r="U16" i="1"/>
  <c r="U15" i="1"/>
  <c r="U14" i="1"/>
  <c r="U13" i="1"/>
  <c r="U12" i="1"/>
  <c r="U11" i="1"/>
  <c r="U10" i="1"/>
  <c r="S11" i="1"/>
  <c r="S12" i="1"/>
  <c r="S13" i="1"/>
  <c r="S14" i="1"/>
  <c r="S15" i="1"/>
  <c r="S16" i="1"/>
  <c r="S17" i="1"/>
  <c r="S18" i="1"/>
  <c r="S19" i="1"/>
  <c r="S24" i="1"/>
  <c r="S25" i="1"/>
  <c r="S26" i="1"/>
  <c r="S27" i="1"/>
  <c r="S28" i="1"/>
  <c r="S29" i="1"/>
  <c r="S30" i="1"/>
  <c r="S10" i="1"/>
  <c r="T35" i="1"/>
  <c r="T87" i="1"/>
  <c r="T88" i="1"/>
  <c r="T92" i="1"/>
  <c r="T102" i="1"/>
  <c r="D104" i="1" l="1"/>
  <c r="D86" i="1"/>
  <c r="D81" i="1"/>
  <c r="D80" i="1"/>
  <c r="D79" i="1"/>
  <c r="D78" i="1"/>
  <c r="D77" i="1"/>
  <c r="D76" i="1"/>
  <c r="D75" i="1"/>
  <c r="D74"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95" i="1"/>
  <c r="AB35" i="1" l="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4" i="1"/>
  <c r="AB86" i="1"/>
  <c r="AB87" i="1"/>
  <c r="AB88" i="1"/>
  <c r="AB89" i="1"/>
  <c r="AB90" i="1"/>
  <c r="AB91" i="1"/>
  <c r="AB92" i="1"/>
  <c r="AB93" i="1"/>
  <c r="AB94" i="1"/>
  <c r="AB95" i="1"/>
  <c r="AB96" i="1"/>
  <c r="AB97" i="1"/>
  <c r="AB98" i="1"/>
  <c r="AB99" i="1"/>
  <c r="AB100" i="1"/>
  <c r="AB101" i="1"/>
  <c r="AB102" i="1"/>
  <c r="AB103" i="1"/>
  <c r="AB104" i="1"/>
  <c r="AB105" i="1"/>
  <c r="AB106" i="1"/>
  <c r="AB34" i="1"/>
  <c r="AB11" i="1"/>
  <c r="AB12" i="1"/>
  <c r="AB13" i="1"/>
  <c r="AB14" i="1"/>
  <c r="AB15" i="1"/>
  <c r="AB16" i="1"/>
  <c r="AB17" i="1"/>
  <c r="AB19" i="1"/>
  <c r="AB20" i="1"/>
  <c r="AB21" i="1"/>
  <c r="AB22" i="1"/>
  <c r="AB23" i="1"/>
  <c r="AB30" i="1"/>
  <c r="AB10" i="1"/>
  <c r="L102" i="1" l="1"/>
  <c r="D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4" i="1"/>
  <c r="L86" i="1"/>
  <c r="L87" i="1"/>
  <c r="L88" i="1"/>
  <c r="L89" i="1"/>
  <c r="L90" i="1"/>
  <c r="L91" i="1"/>
  <c r="L92" i="1"/>
  <c r="L93" i="1"/>
  <c r="L94" i="1"/>
  <c r="L95" i="1"/>
  <c r="L96" i="1"/>
  <c r="L97" i="1"/>
  <c r="L98" i="1"/>
  <c r="L99" i="1"/>
  <c r="L100" i="1"/>
  <c r="L101" i="1"/>
  <c r="L103" i="1"/>
  <c r="L104" i="1"/>
  <c r="L105" i="1"/>
  <c r="L106" i="1"/>
  <c r="O19" i="1"/>
  <c r="O24" i="1"/>
  <c r="D106" i="1"/>
  <c r="D105" i="1"/>
  <c r="D91" i="1"/>
  <c r="D92" i="1"/>
  <c r="D93" i="1"/>
  <c r="D94" i="1"/>
  <c r="D96" i="1"/>
  <c r="D97" i="1"/>
  <c r="D98" i="1"/>
  <c r="D99" i="1"/>
  <c r="D100" i="1"/>
  <c r="D101" i="1"/>
  <c r="D102" i="1"/>
  <c r="D103" i="1"/>
  <c r="D88" i="1"/>
  <c r="D89" i="1"/>
  <c r="D90" i="1"/>
  <c r="D87" i="1"/>
  <c r="D72" i="1"/>
  <c r="D73" i="1"/>
  <c r="D71" i="1"/>
  <c r="O11" i="1"/>
  <c r="O12" i="1"/>
  <c r="O13" i="1"/>
  <c r="O14" i="1"/>
  <c r="O15" i="1"/>
  <c r="O16" i="1"/>
  <c r="O17" i="1"/>
  <c r="O18" i="1"/>
  <c r="O27" i="1"/>
  <c r="O28" i="1"/>
  <c r="O29" i="1"/>
  <c r="O30" i="1"/>
  <c r="O10" i="1"/>
  <c r="M10" i="1"/>
  <c r="R102" i="1"/>
  <c r="R92" i="1"/>
  <c r="D11" i="1"/>
  <c r="D12" i="1"/>
  <c r="D13" i="1"/>
  <c r="D14" i="1"/>
  <c r="D15" i="1"/>
  <c r="D16" i="1"/>
  <c r="D17" i="1"/>
  <c r="D18" i="1"/>
  <c r="D19" i="1"/>
  <c r="D20" i="1"/>
  <c r="D21" i="1"/>
  <c r="D22" i="1"/>
  <c r="D23" i="1"/>
  <c r="D24" i="1"/>
  <c r="D25" i="1"/>
  <c r="D26" i="1"/>
  <c r="D27" i="1"/>
  <c r="D28" i="1"/>
  <c r="D29" i="1"/>
  <c r="D30" i="1"/>
  <c r="D10" i="1"/>
  <c r="R35" i="1"/>
  <c r="R87" i="1"/>
  <c r="R88" i="1"/>
  <c r="R34" i="1"/>
  <c r="M11" i="1"/>
  <c r="M12" i="1"/>
  <c r="M13" i="1"/>
  <c r="M14" i="1"/>
  <c r="M15" i="1"/>
  <c r="M16" i="1"/>
  <c r="M17" i="1"/>
  <c r="M18" i="1"/>
  <c r="M19" i="1"/>
  <c r="M24" i="1"/>
  <c r="M25" i="1"/>
  <c r="M26" i="1"/>
  <c r="M27" i="1"/>
  <c r="M28" i="1"/>
  <c r="M29" i="1"/>
  <c r="M30" i="1"/>
  <c r="L34" i="1" s="1"/>
  <c r="V18" i="1" l="1"/>
  <c r="V26" i="1"/>
  <c r="V11" i="1"/>
  <c r="V19" i="1"/>
  <c r="V27" i="1"/>
  <c r="V16" i="1"/>
  <c r="V24" i="1"/>
  <c r="V13" i="1"/>
  <c r="V21" i="1"/>
  <c r="V14" i="1"/>
  <c r="V22" i="1"/>
  <c r="V30" i="1"/>
  <c r="V15" i="1"/>
  <c r="V23" i="1"/>
  <c r="V12" i="1"/>
  <c r="V20" i="1"/>
  <c r="V28" i="1"/>
  <c r="V17" i="1"/>
  <c r="V25" i="1"/>
  <c r="V10" i="1"/>
  <c r="V29" i="1"/>
</calcChain>
</file>

<file path=xl/sharedStrings.xml><?xml version="1.0" encoding="utf-8"?>
<sst xmlns="http://schemas.openxmlformats.org/spreadsheetml/2006/main" count="327" uniqueCount="263">
  <si>
    <t>Code</t>
  </si>
  <si>
    <t>Terminology</t>
  </si>
  <si>
    <t>Average Duration Professional</t>
  </si>
  <si>
    <t>Consultations:</t>
  </si>
  <si>
    <t>Procedures:</t>
  </si>
  <si>
    <t>0109</t>
  </si>
  <si>
    <t>0129</t>
  </si>
  <si>
    <t>0130</t>
  </si>
  <si>
    <t>0132</t>
  </si>
  <si>
    <t>0133</t>
  </si>
  <si>
    <t>0145</t>
  </si>
  <si>
    <t>0146</t>
  </si>
  <si>
    <t>0147</t>
  </si>
  <si>
    <t>0199</t>
  </si>
  <si>
    <t>0190</t>
  </si>
  <si>
    <t>0191</t>
  </si>
  <si>
    <t>0192</t>
  </si>
  <si>
    <t>0151</t>
  </si>
  <si>
    <t>0173</t>
  </si>
  <si>
    <t>0174</t>
  </si>
  <si>
    <t>0152</t>
  </si>
  <si>
    <t>0149</t>
  </si>
  <si>
    <t>0107</t>
  </si>
  <si>
    <t>0175</t>
  </si>
  <si>
    <t>0113</t>
  </si>
  <si>
    <t>0148</t>
  </si>
  <si>
    <t>2615</t>
  </si>
  <si>
    <t>0202</t>
  </si>
  <si>
    <t>0307</t>
  </si>
  <si>
    <t>1136</t>
  </si>
  <si>
    <t>0206</t>
  </si>
  <si>
    <t>0300</t>
  </si>
  <si>
    <t>1461</t>
  </si>
  <si>
    <t>0255</t>
  </si>
  <si>
    <t>1186</t>
  </si>
  <si>
    <t>2614</t>
  </si>
  <si>
    <t>Newborn Attendance -Visit in Ward</t>
  </si>
  <si>
    <t>Hospital follow-up visit</t>
  </si>
  <si>
    <t>Drainage of subcutaneous abscess onychia, paronychia, pulp space or avulsion of nail</t>
  </si>
  <si>
    <t>Excision and repair by direct suture; excision nail fold or other minor procedures of similar magnitude</t>
  </si>
  <si>
    <t>Nebulisation (in rooms)</t>
  </si>
  <si>
    <t>Urine dipstick, per stick (irrespective of the number of tests on stick)</t>
  </si>
  <si>
    <t>Setting of sterile tray</t>
  </si>
  <si>
    <t>Removal of foreign body superficial to deep fascia (except hands)</t>
  </si>
  <si>
    <t>Stitching of soft-tissue injuries: Deep laceration involving limited muscle damage</t>
  </si>
  <si>
    <t>Stitching of soft-tissue injuries: Deep laceration involving extensive muscle damage</t>
  </si>
  <si>
    <t>Major debridement of wound, sloughectomy or secondary suture</t>
  </si>
  <si>
    <t>Each additional small procedure done at the same time</t>
  </si>
  <si>
    <t xml:space="preserve">Radical excision of nailbed                                 </t>
  </si>
  <si>
    <t>Excision: Small bursa or ganglion</t>
  </si>
  <si>
    <t>Removal of foreign bodies from nose: At rooms</t>
  </si>
  <si>
    <t xml:space="preserve">Tonsillectomy (dissection of the tonsils)                   </t>
  </si>
  <si>
    <t xml:space="preserve">Incision and drainage of peri-anal abscess                  </t>
  </si>
  <si>
    <t>Drainage of external thrombosed pile</t>
  </si>
  <si>
    <t>Percutaneous aspiration of bladder</t>
  </si>
  <si>
    <t>Bladder catheterisation: Male (not at operation)</t>
  </si>
  <si>
    <t xml:space="preserve">Circumcision: Surgical excision other than by clamp or dors </t>
  </si>
  <si>
    <t>Insertion of intra uterine contraceptive device (IUCD) (excluding after-care)</t>
  </si>
  <si>
    <t>Implantation hormone pellets (excluding after-care)</t>
  </si>
  <si>
    <t>Chest X-ray code 3601 included</t>
  </si>
  <si>
    <t>Haemoglobin estimation</t>
  </si>
  <si>
    <t>CHOL/HDL/LDL/TRIG</t>
  </si>
  <si>
    <t>Cholesterol Total</t>
  </si>
  <si>
    <t>Glucose strip-test with photometric reading</t>
  </si>
  <si>
    <t>Glucose tolerance test (4 specimens)</t>
  </si>
  <si>
    <t>Protein: Quantitative</t>
  </si>
  <si>
    <t xml:space="preserve">HCG: Latex agglutination: Qualitative (side room)           </t>
  </si>
  <si>
    <t>HCG: Monoclonal immunological: Quantitative</t>
  </si>
  <si>
    <t>Sputum, all body fluids and tumour aspirates: first unit</t>
  </si>
  <si>
    <t>Sputum, all body fluids and tumour aspirates: each additional unit</t>
  </si>
  <si>
    <t>Ultrasound soft tissue any region</t>
  </si>
  <si>
    <t>0205</t>
  </si>
  <si>
    <t>0207</t>
  </si>
  <si>
    <t>0208</t>
  </si>
  <si>
    <t>0210</t>
  </si>
  <si>
    <t>0222</t>
  </si>
  <si>
    <t>0227</t>
  </si>
  <si>
    <t>0241</t>
  </si>
  <si>
    <t>0242</t>
  </si>
  <si>
    <t>0243</t>
  </si>
  <si>
    <t>0245</t>
  </si>
  <si>
    <t>0246</t>
  </si>
  <si>
    <t>0259</t>
  </si>
  <si>
    <t>0261</t>
  </si>
  <si>
    <t>0301</t>
  </si>
  <si>
    <t>0302</t>
  </si>
  <si>
    <t>0303</t>
  </si>
  <si>
    <t>0304</t>
  </si>
  <si>
    <t>0308</t>
  </si>
  <si>
    <t>0310</t>
  </si>
  <si>
    <t>0316</t>
  </si>
  <si>
    <t>0661</t>
  </si>
  <si>
    <t>0853</t>
  </si>
  <si>
    <t>0857</t>
  </si>
  <si>
    <t>0887</t>
  </si>
  <si>
    <t>0922</t>
  </si>
  <si>
    <t>Prolonged first/follow-up consultation : for each 15-minute period only if service extends 10 minutes or more into the next 15-minute period following on the first 60 minutes</t>
  </si>
  <si>
    <t>Glucose: Quantitative</t>
  </si>
  <si>
    <t>Units</t>
  </si>
  <si>
    <t>R</t>
  </si>
  <si>
    <t>1232*</t>
  </si>
  <si>
    <t>1234*</t>
  </si>
  <si>
    <t>1235*</t>
  </si>
  <si>
    <t>3445*</t>
  </si>
  <si>
    <t>3615*</t>
  </si>
  <si>
    <t>3617*</t>
  </si>
  <si>
    <t>3618*</t>
  </si>
  <si>
    <t>3627*</t>
  </si>
  <si>
    <t>5100*</t>
  </si>
  <si>
    <t>5103*</t>
  </si>
  <si>
    <t>Disclaimer:</t>
  </si>
  <si>
    <t>See the Notes below for All Tariffs</t>
  </si>
  <si>
    <t>0017*</t>
  </si>
  <si>
    <t>Note:</t>
  </si>
  <si>
    <t>4025*</t>
  </si>
  <si>
    <t>3762*</t>
  </si>
  <si>
    <t>4027*</t>
  </si>
  <si>
    <t>4050*</t>
  </si>
  <si>
    <t>4053*</t>
  </si>
  <si>
    <t>4057*</t>
  </si>
  <si>
    <t>4188*</t>
  </si>
  <si>
    <t>4213*</t>
  </si>
  <si>
    <t>4448*</t>
  </si>
  <si>
    <t>4451*</t>
  </si>
  <si>
    <t>4561*</t>
  </si>
  <si>
    <t>4563*</t>
  </si>
  <si>
    <t xml:space="preserve">The above schedule is based on information avaiable to HealthMan and HealthMan will NOT be held responsible for any losses incurred by practitioners resulting from the use of this schedule. </t>
  </si>
  <si>
    <t>DHGP 
RCF</t>
  </si>
  <si>
    <t>Legend:</t>
  </si>
  <si>
    <t>R = Rand</t>
  </si>
  <si>
    <t>RCF = Rand Conversion Factor (Rand Value per Unit)</t>
  </si>
  <si>
    <t>VAT = Value Added Tax</t>
  </si>
  <si>
    <t>2. Tariffs may differ due to rounding</t>
  </si>
  <si>
    <t>3. Above codes are the most frequently used codes and is not all inclusive of all the codes</t>
  </si>
  <si>
    <r>
      <t xml:space="preserve">Telephone consultation (all hours) </t>
    </r>
    <r>
      <rPr>
        <i/>
        <sz val="9.5"/>
        <color rgb="FFFF0000"/>
        <rFont val="Calibri"/>
        <family val="2"/>
        <scheme val="minor"/>
      </rPr>
      <t>(Refer to rules and interpretation)</t>
    </r>
  </si>
  <si>
    <t>Consulting Service, e.g. Repeat Script</t>
  </si>
  <si>
    <t>Writing of special motivations and treatment</t>
  </si>
  <si>
    <t>Consultation AWAY from doctor's home or rooms (non-emergency). Add to consultation</t>
  </si>
  <si>
    <t>Elective after-hours services on request of patient or family (non-emergency). Add 50% of consultation fee</t>
  </si>
  <si>
    <t>After-hours bona fide emergency consultation. Add 25% of consultation fee. (21:00 to 06:00)</t>
  </si>
  <si>
    <t>Unscheduled emergency consultation AWAY from doctor's home or rooms. Add to consultation</t>
  </si>
  <si>
    <t xml:space="preserve">Unscheduled emergency consultation at doctor's home or rooms. Add to consultation </t>
  </si>
  <si>
    <t>Newborn Attendance - emergency at all hours</t>
  </si>
  <si>
    <t>Pre-anaesthetic assessment of patient:  between 10 and 20 minutes</t>
  </si>
  <si>
    <t>Pre-anaesthetic assessment of patient:  between 20 and 35 minutes</t>
  </si>
  <si>
    <r>
      <t xml:space="preserve">First Hospital Consultation </t>
    </r>
    <r>
      <rPr>
        <i/>
        <sz val="9.5"/>
        <rFont val="Calibri"/>
        <family val="2"/>
        <scheme val="minor"/>
      </rPr>
      <t>(of a moderately above average duration and/or complexity)</t>
    </r>
  </si>
  <si>
    <r>
      <t xml:space="preserve">First Hospital Consultation </t>
    </r>
    <r>
      <rPr>
        <i/>
        <sz val="9.5"/>
        <rFont val="Calibri"/>
        <family val="2"/>
        <scheme val="minor"/>
      </rPr>
      <t>(of an average duration and/or complexity)</t>
    </r>
  </si>
  <si>
    <r>
      <t xml:space="preserve">First Hospital Consultation </t>
    </r>
    <r>
      <rPr>
        <i/>
        <sz val="9.5"/>
        <rFont val="Calibri"/>
        <family val="2"/>
        <scheme val="minor"/>
      </rPr>
      <t>(of long duration and/or high complexity)</t>
    </r>
  </si>
  <si>
    <r>
      <t xml:space="preserve">Consultation of new or established patient </t>
    </r>
    <r>
      <rPr>
        <i/>
        <sz val="9.5"/>
        <rFont val="Calibri"/>
        <family val="2"/>
        <scheme val="minor"/>
      </rPr>
      <t>(of an average duration and/or complexity)</t>
    </r>
  </si>
  <si>
    <r>
      <t xml:space="preserve">Consultation of new or established patient  </t>
    </r>
    <r>
      <rPr>
        <i/>
        <sz val="9.5"/>
        <rFont val="Calibri"/>
        <family val="2"/>
        <scheme val="minor"/>
      </rPr>
      <t>(of a moderately above average duration and/or complexity)</t>
    </r>
  </si>
  <si>
    <r>
      <t xml:space="preserve">Consultation of new or established patient  </t>
    </r>
    <r>
      <rPr>
        <i/>
        <sz val="9.5"/>
        <rFont val="Calibri"/>
        <family val="2"/>
        <scheme val="minor"/>
      </rPr>
      <t>(of long duration and/or high complexity)</t>
    </r>
  </si>
  <si>
    <t>Completion of Chronic Medication Forms on behalf of a 3rd party funder</t>
  </si>
  <si>
    <r>
      <t>Subsequent Injections as part of a planned series of injections for the same condition, administered by practitioners</t>
    </r>
    <r>
      <rPr>
        <b/>
        <i/>
        <sz val="9.5"/>
        <rFont val="Calibri"/>
        <family val="2"/>
        <scheme val="minor"/>
      </rPr>
      <t>:</t>
    </r>
    <r>
      <rPr>
        <i/>
        <sz val="9.5"/>
        <rFont val="Calibri"/>
        <family val="2"/>
        <scheme val="minor"/>
      </rPr>
      <t>(not chargeable together with a consultation item)</t>
    </r>
  </si>
  <si>
    <t>Intravenous treatment/infusion: cut down or push in for patients under 3 yrs</t>
  </si>
  <si>
    <r>
      <t xml:space="preserve">Intravenous treatment/infusion: chargeable once per 24 hours </t>
    </r>
    <r>
      <rPr>
        <i/>
        <sz val="9.5"/>
        <rFont val="Calibri"/>
        <family val="2"/>
        <scheme val="minor"/>
      </rPr>
      <t>(by medical doctor personally)</t>
    </r>
  </si>
  <si>
    <r>
      <t xml:space="preserve">Intravenous treatment/infusion: cut down for patients over 3 yrs </t>
    </r>
    <r>
      <rPr>
        <i/>
        <sz val="9.5"/>
        <rFont val="Calibri"/>
        <family val="2"/>
        <scheme val="minor"/>
      </rPr>
      <t>(by medical doctor personally)</t>
    </r>
  </si>
  <si>
    <r>
      <t xml:space="preserve">Venesection: Therapeutic venesection 
</t>
    </r>
    <r>
      <rPr>
        <i/>
        <sz val="9.5"/>
        <rFont val="Calibri"/>
        <family val="2"/>
        <scheme val="minor"/>
      </rPr>
      <t>(Not to be used when blood is drawn for the purpose of laboratory investigations)</t>
    </r>
  </si>
  <si>
    <t>Collection of blood specimen(s) by the medical doctor for pathology per venesection</t>
  </si>
  <si>
    <r>
      <t xml:space="preserve">Special treatment of severe acne cases, </t>
    </r>
    <r>
      <rPr>
        <sz val="9.5"/>
        <rFont val="Calibri"/>
        <family val="2"/>
        <scheme val="minor"/>
      </rPr>
      <t>including draining of cysts, expressing of cleaning of Comedones and/or steaming, abrasive cleaning of skin and UVR per session</t>
    </r>
  </si>
  <si>
    <r>
      <t xml:space="preserve">Intralesional injection into areas of pathology </t>
    </r>
    <r>
      <rPr>
        <sz val="9.5"/>
        <rFont val="Calibri"/>
        <family val="2"/>
        <scheme val="minor"/>
      </rPr>
      <t>e.g. Keloid: Single</t>
    </r>
  </si>
  <si>
    <t>Subsequent benign lesion (each)</t>
  </si>
  <si>
    <r>
      <t xml:space="preserve">Treatment of benign lesion/chemo-cryotherapy: </t>
    </r>
    <r>
      <rPr>
        <sz val="9.5"/>
        <rFont val="Calibri"/>
        <family val="2"/>
        <scheme val="minor"/>
      </rPr>
      <t>first lesion</t>
    </r>
  </si>
  <si>
    <r>
      <t xml:space="preserve">Treatment of benign lesion/chemo-cryotherapy: </t>
    </r>
    <r>
      <rPr>
        <sz val="9.5"/>
        <rFont val="Calibri"/>
        <family val="2"/>
        <scheme val="minor"/>
      </rPr>
      <t>Maximum for multiple additional lesions</t>
    </r>
  </si>
  <si>
    <r>
      <t>Removal of benign lesion by curretting under local or general anaesthesia followed by diathermy and curretting or electrocautery:</t>
    </r>
    <r>
      <rPr>
        <sz val="9.5"/>
        <rFont val="Calibri"/>
        <family val="2"/>
        <scheme val="minor"/>
      </rPr>
      <t xml:space="preserve"> First lesion</t>
    </r>
  </si>
  <si>
    <r>
      <t xml:space="preserve">Removal of benign lesion by curretting under local or general anaesthesia followed by diathermy and curretting or electrocautery: </t>
    </r>
    <r>
      <rPr>
        <sz val="9.5"/>
        <rFont val="Calibri"/>
        <family val="2"/>
        <scheme val="minor"/>
      </rPr>
      <t>Subsequent lesions (each)</t>
    </r>
  </si>
  <si>
    <t xml:space="preserve">Stitching of soft-tissue injuries: Stitching of wound: including normal aftercare </t>
  </si>
  <si>
    <t>Stitching of soft tissue injuries: Additional wounds stitched at same session</t>
  </si>
  <si>
    <r>
      <t xml:space="preserve">Aspiration of joint or intra-articular injection. </t>
    </r>
    <r>
      <rPr>
        <i/>
        <sz val="9.5"/>
        <rFont val="Calibri"/>
        <family val="2"/>
        <scheme val="minor"/>
      </rPr>
      <t>(Excludes aftercare)</t>
    </r>
  </si>
  <si>
    <r>
      <t>Long leg cast (Femur to toes, humerus)</t>
    </r>
    <r>
      <rPr>
        <i/>
        <sz val="9.5"/>
        <rFont val="Calibri"/>
        <family val="2"/>
        <scheme val="minor"/>
      </rPr>
      <t xml:space="preserve"> (excluding after-care) (modifier 0005 not applicable)</t>
    </r>
  </si>
  <si>
    <r>
      <t xml:space="preserve">Bursae and ganglia: Aspiration or injection </t>
    </r>
    <r>
      <rPr>
        <i/>
        <sz val="9.5"/>
        <rFont val="Calibri"/>
        <family val="2"/>
        <scheme val="minor"/>
      </rPr>
      <t>(no after-care) (modifier 0005 not applicable)</t>
    </r>
  </si>
  <si>
    <t>Removal of foreign body: requiring incision: under local anaesthetic</t>
  </si>
  <si>
    <r>
      <t xml:space="preserve">Fine needle aspiration for soft tissue </t>
    </r>
    <r>
      <rPr>
        <i/>
        <sz val="9.5"/>
        <rFont val="Calibri"/>
        <family val="2"/>
        <scheme val="minor"/>
      </rPr>
      <t>(all areas)</t>
    </r>
  </si>
  <si>
    <r>
      <t xml:space="preserve">Removal of foreign body deep to deep fascia </t>
    </r>
    <r>
      <rPr>
        <i/>
        <sz val="9.5"/>
        <rFont val="Calibri"/>
        <family val="2"/>
        <scheme val="minor"/>
      </rPr>
      <t>(except hands)</t>
    </r>
  </si>
  <si>
    <r>
      <t>Flow volume test:</t>
    </r>
    <r>
      <rPr>
        <sz val="9.5"/>
        <rFont val="Calibri"/>
        <family val="2"/>
        <scheme val="minor"/>
      </rPr>
      <t xml:space="preserve"> Inspiration/expiration</t>
    </r>
  </si>
  <si>
    <r>
      <t xml:space="preserve">Flow volume test: </t>
    </r>
    <r>
      <rPr>
        <sz val="9.5"/>
        <rFont val="Calibri"/>
        <family val="2"/>
        <scheme val="minor"/>
      </rPr>
      <t>Inspiration/Experation/pre- and post bronchodilator (to be charged for only with first consultation - thereafter item 1186 applies)</t>
    </r>
  </si>
  <si>
    <t>Peak Expiratory Flow only</t>
  </si>
  <si>
    <r>
      <t xml:space="preserve">Electrocardiogram: Without effort </t>
    </r>
    <r>
      <rPr>
        <i/>
        <sz val="9.5"/>
        <rFont val="Calibri"/>
        <family val="2"/>
        <scheme val="minor"/>
      </rPr>
      <t>(interpretation included)</t>
    </r>
  </si>
  <si>
    <r>
      <t xml:space="preserve">Effort electrocardiogram with the aid of a special bicycle ergometer, monitoring apparatus and availability of associated apparatus </t>
    </r>
    <r>
      <rPr>
        <i/>
        <sz val="9.5"/>
        <rFont val="Calibri"/>
        <family val="2"/>
        <scheme val="minor"/>
      </rPr>
      <t>(interpretation included)</t>
    </r>
  </si>
  <si>
    <r>
      <t xml:space="preserve">Multi-stage treadmill test </t>
    </r>
    <r>
      <rPr>
        <i/>
        <sz val="9.5"/>
        <rFont val="Calibri"/>
        <family val="2"/>
        <scheme val="minor"/>
      </rPr>
      <t>(interpretation included)</t>
    </r>
  </si>
  <si>
    <r>
      <t xml:space="preserve">All dental procedures </t>
    </r>
    <r>
      <rPr>
        <i/>
        <sz val="9.5"/>
        <rFont val="Calibri"/>
        <family val="2"/>
        <scheme val="minor"/>
      </rPr>
      <t>(Anasthesia Administered equals 4 units)</t>
    </r>
  </si>
  <si>
    <r>
      <t xml:space="preserve">Global obstetric care: </t>
    </r>
    <r>
      <rPr>
        <i/>
        <sz val="9.5"/>
        <rFont val="Calibri"/>
        <family val="2"/>
        <scheme val="minor"/>
      </rPr>
      <t>All inclusive fee that includes all modes of vaginal delivery (excluding Caesarean section) and obstetric care from the commencement of labour until after the post-partum visit (6 weeks visit)</t>
    </r>
  </si>
  <si>
    <r>
      <t xml:space="preserve">Global obstetric care: </t>
    </r>
    <r>
      <rPr>
        <i/>
        <sz val="9.5"/>
        <rFont val="Calibri"/>
        <family val="2"/>
        <scheme val="minor"/>
      </rPr>
      <t>All inclusive fee for caesarean section and obstetric care from the commencement of labour until after the post-partum visit (6 weeks visit). See modifier 0011 for emergency caesarean section (all hours)</t>
    </r>
  </si>
  <si>
    <t>External ear canal: Removal of foreign body at rooms with use of microscope</t>
  </si>
  <si>
    <t>Routine obstetric ultrasound at 10- 20 weeks gestational age preferable at 10 to 14 weeks gestational age to include nuchal translucency assessment</t>
  </si>
  <si>
    <t>Routine obstetric ultrasound at 20 to 24 weeks to include detailed anatomical assessment</t>
  </si>
  <si>
    <r>
      <t xml:space="preserve">Pelvic organs ultrasound transabdominal probe </t>
    </r>
    <r>
      <rPr>
        <i/>
        <sz val="9.5"/>
        <rFont val="Calibri"/>
        <family val="2"/>
        <scheme val="minor"/>
      </rPr>
      <t>(this is a gynaecological ultrasound examination and may not be used in pregnancy)</t>
    </r>
  </si>
  <si>
    <r>
      <t xml:space="preserve">Ultrasound examination includes whole abdomen and pelvic organs, where pelvic organs are clinically indicated </t>
    </r>
    <r>
      <rPr>
        <i/>
        <sz val="9.5"/>
        <rFont val="Calibri"/>
        <family val="2"/>
        <scheme val="minor"/>
      </rPr>
      <t>(including liver, gall bladder, spleen, pancreas, abdominal vascular anatomy, para-aortic area, renal tract, pelvic organs)</t>
    </r>
  </si>
  <si>
    <r>
      <t xml:space="preserve">Travelling: Normal hours: General practitioner: 18,00 clinical procedure units per hour or part thereof </t>
    </r>
    <r>
      <rPr>
        <i/>
        <sz val="9.5"/>
        <color rgb="FFFF0000"/>
        <rFont val="Calibri"/>
        <family val="2"/>
        <scheme val="minor"/>
      </rPr>
      <t>(Refer to Rule P of SAMA eMDCM)</t>
    </r>
  </si>
  <si>
    <r>
      <t xml:space="preserve">Pelvic organs ultrasound: </t>
    </r>
    <r>
      <rPr>
        <i/>
        <sz val="9.5"/>
        <rFont val="Calibri"/>
        <family val="2"/>
        <scheme val="minor"/>
      </rPr>
      <t>Transvaginal or trans rectal probe</t>
    </r>
  </si>
  <si>
    <t>DPA = Direct Payment Arrangement</t>
  </si>
  <si>
    <t>Prem = Premier</t>
  </si>
  <si>
    <t>0215</t>
  </si>
  <si>
    <t>0017</t>
  </si>
  <si>
    <t>Conults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</si>
  <si>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</si>
  <si>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</si>
  <si>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</si>
  <si>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</si>
  <si>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</si>
  <si>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</si>
  <si>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</si>
  <si>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</si>
  <si>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</si>
  <si>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</si>
  <si>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</si>
  <si>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</si>
  <si>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</si>
  <si>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</si>
  <si>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</si>
  <si>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</si>
  <si>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</si>
  <si>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</si>
  <si>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</si>
  <si>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</si>
  <si>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</si>
  <si>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</si>
  <si>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</si>
  <si>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</si>
  <si>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</si>
  <si>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</si>
  <si>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</si>
  <si>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</si>
  <si>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</si>
  <si>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</si>
  <si>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</si>
  <si>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</si>
  <si>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</si>
  <si>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</si>
  <si>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COMPARATIVE TARIFFS</t>
  </si>
  <si>
    <t>HealthMan</t>
  </si>
  <si>
    <t>Private 
Tariff</t>
  </si>
  <si>
    <t>RCF</t>
  </si>
  <si>
    <t>BankMed</t>
  </si>
  <si>
    <t>POLMED</t>
  </si>
  <si>
    <t>BestMed</t>
  </si>
  <si>
    <t>Base 
Rate</t>
  </si>
  <si>
    <t xml:space="preserve"> DHGP Network</t>
  </si>
  <si>
    <t xml:space="preserve">
Non-Contracted Base Rate</t>
  </si>
  <si>
    <t>Non-Contracted
RCF</t>
  </si>
  <si>
    <t>Contracted Base Rate</t>
  </si>
  <si>
    <t>Contracted
RCF</t>
  </si>
  <si>
    <t>GP Consults</t>
  </si>
  <si>
    <t>Discovery - GP Network</t>
  </si>
  <si>
    <r>
      <t xml:space="preserve">Global obstetric care: </t>
    </r>
    <r>
      <rPr>
        <i/>
        <sz val="9.5"/>
        <color theme="5" tint="-0.249977111117893"/>
        <rFont val="Calibri"/>
        <family val="2"/>
        <scheme val="minor"/>
      </rPr>
      <t>All inclusive fee that includes all modes of vaginal delivery (excluding Caesarean section) and obstetric care from the commencement of labour until after the post-partum visit (4 weeks visit) (includes malpractice insurance)</t>
    </r>
  </si>
  <si>
    <r>
      <t xml:space="preserve">Global obstetric care: </t>
    </r>
    <r>
      <rPr>
        <i/>
        <sz val="9.5"/>
        <color theme="5" tint="-0.249977111117893"/>
        <rFont val="Calibri"/>
        <family val="2"/>
        <scheme val="minor"/>
      </rPr>
      <t>All inclusive fee for caesarean section and obstetric care from the commencement of labour until after the post-partum visit (4 weeks visit). See modifier 0011 for emergency caesarean section (all hours) (includes malpractice insurance)</t>
    </r>
  </si>
  <si>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</si>
  <si>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</si>
  <si>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</si>
  <si>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 The Discovery Network base rate for consultations is 5.5% above the Non-Network Rate (which is equal to the 2016 rate)</t>
  </si>
  <si>
    <t xml:space="preserve">6. Payment Arrangement Rates have NOT been split between In-Hospital &amp; Out-Hospital.  Use as appropriate.  </t>
  </si>
  <si>
    <t>7. The Healthman tariff for codes that relate to equipment have been retained at Profmed rate*</t>
  </si>
  <si>
    <t>8. All Tariffs are inlcusive of VAT</t>
  </si>
  <si>
    <t xml:space="preserve">      accommodate the increased costs of Malpractice Insurance.  The RVU's are based on the 2017 SAMA eMDCM.</t>
  </si>
  <si>
    <t xml:space="preserve">     Only to be used by Practitioneds paying full Malpractice Insurance for obstetric services.  </t>
  </si>
  <si>
    <t>9. All Fees marked in "Green" have not been published by the particular Scheme, the tariffs were calculated based on the relevant RCF, e.g. Consulting RCF RCF (please refer to the Disclaimer)</t>
  </si>
  <si>
    <t xml:space="preserve">10. For delivery codes 2614 and 2615 HealthMan has not increased the RVU's, but increased the RCF in order to </t>
  </si>
  <si>
    <t>HEALTHMAN GENERAL PRACTITIONERS COSTING GUIDE 2018</t>
  </si>
  <si>
    <t>Unique 
ICU RCF</t>
  </si>
  <si>
    <t>Bonitas - Network</t>
  </si>
  <si>
    <t>BestMed Network</t>
  </si>
  <si>
    <t>Bonitas - non Network</t>
  </si>
  <si>
    <t>Discovery ICU - Non Network</t>
  </si>
  <si>
    <t>Discovery ICU -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</si>
</sst>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 #,##0.000_ ;_ * \-#,##0.000_ ;_ * &quot;-&quot;??_ ;_ @_ "/>
    <numFmt numFmtId="166" formatCode="_ * #,##0_ ;_ * \-#,##0_ ;_ * &quot;-&quot;??_ ;_ @_ "/>
    <numFmt numFmtId="167" formatCode="_ * #,##0.0_ ;_ * \-#,##0.0_ ;_ * &quot;-&quot;??_ ;_ @_ "/>
  </numFmts>
  <fonts count="3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0"/>
      <name val="Calibri"/>
      <family val="2"/>
      <scheme val="minor"/>
    </font>
    <font>
      <b/>
      <sz val="10"/>
      <name val="Calibri"/>
      <family val="2"/>
      <scheme val="minor"/>
    </font>
    <font>
      <b/>
      <i/>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9.5"/>
      <name val="Calibri"/>
      <family val="2"/>
      <scheme val="minor"/>
    </font>
    <font>
      <sz val="9.5"/>
      <name val="Calibri"/>
      <family val="2"/>
      <scheme val="minor"/>
    </font>
    <font>
      <b/>
      <sz val="9.5"/>
      <color indexed="8"/>
      <name val="Calibri"/>
      <family val="2"/>
      <scheme val="minor"/>
    </font>
    <font>
      <b/>
      <sz val="9.5"/>
      <color indexed="63"/>
      <name val="Calibri"/>
      <family val="2"/>
      <scheme val="minor"/>
    </font>
    <font>
      <b/>
      <sz val="9.5"/>
      <color indexed="10"/>
      <name val="Calibri"/>
      <family val="2"/>
      <scheme val="minor"/>
    </font>
    <font>
      <b/>
      <u/>
      <sz val="9.5"/>
      <color indexed="8"/>
      <name val="Calibri"/>
      <family val="2"/>
      <scheme val="minor"/>
    </font>
    <font>
      <b/>
      <u/>
      <sz val="9.5"/>
      <color indexed="63"/>
      <name val="Calibri"/>
      <family val="2"/>
      <scheme val="minor"/>
    </font>
    <font>
      <b/>
      <sz val="9.5"/>
      <color rgb="FF0000FF"/>
      <name val="Calibri"/>
      <family val="2"/>
      <scheme val="minor"/>
    </font>
    <font>
      <b/>
      <sz val="9.5"/>
      <color indexed="12"/>
      <name val="Calibri"/>
      <family val="2"/>
      <scheme val="minor"/>
    </font>
    <font>
      <b/>
      <u/>
      <sz val="10"/>
      <color rgb="FFFF0000"/>
      <name val="Calibri"/>
      <family val="2"/>
      <scheme val="minor"/>
    </font>
    <font>
      <sz val="10"/>
      <color rgb="FF0000FF"/>
      <name val="Calibri"/>
      <family val="2"/>
      <scheme val="minor"/>
    </font>
    <font>
      <i/>
      <sz val="10"/>
      <name val="Calibri"/>
      <family val="2"/>
      <scheme val="minor"/>
    </font>
    <font>
      <b/>
      <u/>
      <sz val="12"/>
      <name val="Calibri"/>
      <family val="2"/>
      <scheme val="minor"/>
    </font>
    <font>
      <i/>
      <sz val="9.5"/>
      <name val="Calibri"/>
      <family val="2"/>
      <scheme val="minor"/>
    </font>
    <font>
      <i/>
      <sz val="9.5"/>
      <color rgb="FFFF0000"/>
      <name val="Calibri"/>
      <family val="2"/>
      <scheme val="minor"/>
    </font>
    <font>
      <b/>
      <i/>
      <sz val="9.5"/>
      <name val="Calibri"/>
      <family val="2"/>
      <scheme val="minor"/>
    </font>
    <font>
      <b/>
      <u/>
      <sz val="9.5"/>
      <name val="Calibri"/>
      <family val="2"/>
      <scheme val="minor"/>
    </font>
    <font>
      <i/>
      <sz val="10"/>
      <color rgb="FF0000FF"/>
      <name val="Calibri"/>
      <family val="2"/>
      <scheme val="minor"/>
    </font>
    <font>
      <b/>
      <sz val="11"/>
      <color theme="1"/>
      <name val="Calibri"/>
      <family val="2"/>
      <scheme val="minor"/>
    </font>
    <font>
      <b/>
      <sz val="9.5"/>
      <color rgb="FF00B050"/>
      <name val="Calibri"/>
      <family val="2"/>
      <scheme val="minor"/>
    </font>
    <font>
      <b/>
      <sz val="9.5"/>
      <color theme="5" tint="-0.249977111117893"/>
      <name val="Calibri"/>
      <family val="2"/>
      <scheme val="minor"/>
    </font>
    <font>
      <i/>
      <sz val="9.5"/>
      <color theme="5" tint="-0.249977111117893"/>
      <name val="Calibri"/>
      <family val="2"/>
      <scheme val="minor"/>
    </font>
    <font>
      <sz val="10"/>
      <color theme="5" tint="-0.249977111117893"/>
      <name val="Calibri"/>
      <family val="2"/>
      <scheme val="minor"/>
    </font>
    <font>
      <b/>
      <i/>
      <sz val="10"/>
      <color rgb="FF00B050"/>
      <name val="Calibri"/>
      <family val="2"/>
      <scheme val="minor"/>
    </font>
    <font>
      <b/>
      <i/>
      <sz val="10"/>
      <color theme="5"/>
      <name val="Calibri"/>
      <family val="2"/>
      <scheme val="minor"/>
    </font>
    <font>
      <sz val="11"/>
      <name val="Calibri"/>
      <family val="2"/>
      <scheme val="minor"/>
    </font>
    <font>
      <b/>
      <sz val="11"/>
      <color theme="5"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3" fillId="2" borderId="0" xfId="0"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0" fontId="6" fillId="4" borderId="1" xfId="0" applyFont="1" applyFill="1" applyBorder="1" applyAlignment="1" applyProtection="1">
      <alignment horizontal="center"/>
      <protection hidden="1"/>
    </xf>
    <xf numFmtId="0" fontId="6" fillId="2" borderId="4" xfId="0" applyFont="1" applyFill="1" applyBorder="1" applyAlignment="1" applyProtection="1">
      <alignment horizontal="center" wrapText="1"/>
      <protection hidden="1"/>
    </xf>
    <xf numFmtId="0" fontId="6" fillId="4" borderId="1" xfId="1" applyNumberFormat="1"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wrapText="1"/>
      <protection hidden="1"/>
    </xf>
    <xf numFmtId="0" fontId="6" fillId="5" borderId="1" xfId="0"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0" fontId="6" fillId="2" borderId="9" xfId="0" applyFont="1" applyFill="1" applyBorder="1" applyAlignment="1" applyProtection="1">
      <alignment horizontal="center"/>
      <protection hidden="1"/>
    </xf>
    <xf numFmtId="0" fontId="6" fillId="2"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6" fillId="3" borderId="2" xfId="0" applyFont="1" applyFill="1" applyBorder="1" applyAlignment="1" applyProtection="1">
      <alignment horizontal="center"/>
      <protection hidden="1"/>
    </xf>
    <xf numFmtId="0" fontId="5" fillId="3" borderId="3" xfId="0" applyFont="1" applyFill="1" applyBorder="1" applyAlignment="1" applyProtection="1">
      <alignment horizontal="left" wrapText="1"/>
      <protection hidden="1"/>
    </xf>
    <xf numFmtId="0" fontId="3" fillId="3" borderId="3" xfId="0" applyFont="1" applyFill="1" applyBorder="1" applyProtection="1">
      <protection hidden="1"/>
    </xf>
    <xf numFmtId="164" fontId="3" fillId="3" borderId="3" xfId="1" applyFont="1" applyFill="1" applyBorder="1" applyProtection="1">
      <protection hidden="1"/>
    </xf>
    <xf numFmtId="165" fontId="3" fillId="3" borderId="3" xfId="1" applyNumberFormat="1" applyFont="1" applyFill="1" applyBorder="1" applyProtection="1">
      <protection hidden="1"/>
    </xf>
    <xf numFmtId="164" fontId="6" fillId="3" borderId="3" xfId="1" applyFont="1" applyFill="1" applyBorder="1" applyProtection="1">
      <protection hidden="1"/>
    </xf>
    <xf numFmtId="165" fontId="3" fillId="3" borderId="4" xfId="1" applyNumberFormat="1" applyFont="1" applyFill="1" applyBorder="1" applyProtection="1">
      <protection hidden="1"/>
    </xf>
    <xf numFmtId="49" fontId="6" fillId="2" borderId="12" xfId="0" applyNumberFormat="1" applyFont="1" applyFill="1" applyBorder="1" applyAlignment="1" applyProtection="1">
      <alignment horizontal="center"/>
      <protection hidden="1"/>
    </xf>
    <xf numFmtId="0" fontId="5" fillId="2" borderId="21" xfId="0" applyFont="1" applyFill="1" applyBorder="1" applyAlignment="1" applyProtection="1">
      <alignment horizontal="left" wrapText="1"/>
      <protection hidden="1"/>
    </xf>
    <xf numFmtId="0" fontId="3" fillId="2" borderId="22" xfId="0" applyFont="1" applyFill="1" applyBorder="1" applyProtection="1">
      <protection hidden="1"/>
    </xf>
    <xf numFmtId="164" fontId="3" fillId="2" borderId="22" xfId="1" applyFont="1" applyFill="1" applyBorder="1" applyProtection="1">
      <protection hidden="1"/>
    </xf>
    <xf numFmtId="165" fontId="3" fillId="2" borderId="22" xfId="1" applyNumberFormat="1" applyFont="1" applyFill="1" applyBorder="1" applyProtection="1">
      <protection hidden="1"/>
    </xf>
    <xf numFmtId="164" fontId="6" fillId="2" borderId="22" xfId="1" applyFont="1" applyFill="1" applyBorder="1" applyProtection="1">
      <protection hidden="1"/>
    </xf>
    <xf numFmtId="49" fontId="8" fillId="2" borderId="8" xfId="0" applyNumberFormat="1" applyFont="1" applyFill="1" applyBorder="1" applyAlignment="1" applyProtection="1">
      <alignment horizontal="center"/>
      <protection hidden="1"/>
    </xf>
    <xf numFmtId="0" fontId="9" fillId="2" borderId="7" xfId="0" applyFont="1" applyFill="1" applyBorder="1" applyAlignment="1" applyProtection="1">
      <alignment horizontal="left" wrapText="1"/>
      <protection hidden="1"/>
    </xf>
    <xf numFmtId="0" fontId="10" fillId="2" borderId="23" xfId="0" applyFont="1" applyFill="1" applyBorder="1" applyProtection="1">
      <protection hidden="1"/>
    </xf>
    <xf numFmtId="164" fontId="10" fillId="2" borderId="23" xfId="1" applyFont="1" applyFill="1" applyBorder="1" applyProtection="1">
      <protection hidden="1"/>
    </xf>
    <xf numFmtId="165" fontId="11" fillId="2" borderId="23" xfId="1" applyNumberFormat="1" applyFont="1" applyFill="1" applyBorder="1" applyProtection="1">
      <protection hidden="1"/>
    </xf>
    <xf numFmtId="164" fontId="8" fillId="2" borderId="23" xfId="1" applyFont="1" applyFill="1" applyBorder="1" applyProtection="1">
      <protection hidden="1"/>
    </xf>
    <xf numFmtId="165" fontId="10" fillId="2" borderId="23" xfId="1" applyNumberFormat="1" applyFont="1" applyFill="1" applyBorder="1" applyProtection="1">
      <protection hidden="1"/>
    </xf>
    <xf numFmtId="164" fontId="11" fillId="2" borderId="23" xfId="1" applyFont="1" applyFill="1" applyBorder="1" applyProtection="1">
      <protection hidden="1"/>
    </xf>
    <xf numFmtId="165" fontId="6" fillId="2" borderId="23" xfId="1" applyNumberFormat="1" applyFont="1" applyFill="1" applyBorder="1" applyProtection="1">
      <protection hidden="1"/>
    </xf>
    <xf numFmtId="49" fontId="11" fillId="2" borderId="8" xfId="0" applyNumberFormat="1" applyFont="1" applyFill="1" applyBorder="1" applyAlignment="1" applyProtection="1">
      <alignment wrapText="1"/>
      <protection hidden="1"/>
    </xf>
    <xf numFmtId="0" fontId="11" fillId="2" borderId="11" xfId="0" applyFont="1" applyFill="1" applyBorder="1" applyAlignment="1" applyProtection="1">
      <alignment wrapText="1"/>
      <protection hidden="1"/>
    </xf>
    <xf numFmtId="0" fontId="11" fillId="2" borderId="23" xfId="0" applyFont="1" applyFill="1" applyBorder="1" applyAlignment="1" applyProtection="1">
      <alignment wrapText="1"/>
      <protection hidden="1"/>
    </xf>
    <xf numFmtId="0" fontId="13" fillId="2" borderId="11" xfId="0" applyFont="1" applyFill="1" applyBorder="1" applyAlignment="1" applyProtection="1">
      <alignment wrapText="1"/>
      <protection hidden="1"/>
    </xf>
    <xf numFmtId="49" fontId="11" fillId="2" borderId="13" xfId="0" applyNumberFormat="1" applyFont="1" applyFill="1" applyBorder="1" applyProtection="1">
      <protection hidden="1"/>
    </xf>
    <xf numFmtId="0" fontId="16" fillId="2" borderId="14" xfId="0" applyFont="1" applyFill="1" applyBorder="1" applyAlignment="1" applyProtection="1">
      <alignment wrapText="1"/>
      <protection hidden="1"/>
    </xf>
    <xf numFmtId="0" fontId="11" fillId="2" borderId="24" xfId="0" applyFont="1" applyFill="1" applyBorder="1" applyProtection="1">
      <protection hidden="1"/>
    </xf>
    <xf numFmtId="164" fontId="15" fillId="2" borderId="24" xfId="1" applyFont="1" applyFill="1" applyBorder="1" applyProtection="1">
      <protection hidden="1"/>
    </xf>
    <xf numFmtId="165" fontId="11" fillId="2" borderId="24" xfId="1" applyNumberFormat="1" applyFont="1" applyFill="1" applyBorder="1" applyProtection="1">
      <protection hidden="1"/>
    </xf>
    <xf numFmtId="165" fontId="15" fillId="2" borderId="24" xfId="1" applyNumberFormat="1" applyFont="1" applyFill="1" applyBorder="1" applyProtection="1">
      <protection hidden="1"/>
    </xf>
    <xf numFmtId="164" fontId="11" fillId="2" borderId="24" xfId="1" applyFont="1" applyFill="1" applyBorder="1" applyAlignment="1" applyProtection="1">
      <alignment horizontal="center"/>
      <protection hidden="1"/>
    </xf>
    <xf numFmtId="164" fontId="6" fillId="2" borderId="24" xfId="1" applyFont="1" applyFill="1" applyBorder="1" applyProtection="1">
      <protection hidden="1"/>
    </xf>
    <xf numFmtId="165" fontId="6" fillId="2" borderId="24" xfId="1" applyNumberFormat="1" applyFont="1" applyFill="1" applyBorder="1" applyProtection="1">
      <protection hidden="1"/>
    </xf>
    <xf numFmtId="49" fontId="14" fillId="3" borderId="2" xfId="0" applyNumberFormat="1" applyFont="1" applyFill="1" applyBorder="1" applyAlignment="1" applyProtection="1">
      <alignment wrapText="1"/>
      <protection hidden="1"/>
    </xf>
    <xf numFmtId="0" fontId="27" fillId="3" borderId="3" xfId="0" applyFont="1" applyFill="1" applyBorder="1" applyAlignment="1" applyProtection="1">
      <alignment wrapText="1"/>
      <protection hidden="1"/>
    </xf>
    <xf numFmtId="0" fontId="11" fillId="3" borderId="3" xfId="0" applyFont="1" applyFill="1" applyBorder="1" applyAlignment="1" applyProtection="1">
      <alignment wrapText="1"/>
      <protection hidden="1"/>
    </xf>
    <xf numFmtId="164" fontId="15" fillId="3" borderId="3" xfId="1" applyFont="1" applyFill="1" applyBorder="1" applyAlignment="1" applyProtection="1">
      <alignment wrapText="1"/>
      <protection hidden="1"/>
    </xf>
    <xf numFmtId="165" fontId="11" fillId="3" borderId="3" xfId="1" applyNumberFormat="1" applyFont="1" applyFill="1" applyBorder="1" applyProtection="1">
      <protection hidden="1"/>
    </xf>
    <xf numFmtId="164" fontId="15" fillId="3" borderId="3" xfId="1" applyFont="1" applyFill="1" applyBorder="1" applyAlignment="1" applyProtection="1">
      <alignment horizontal="center"/>
      <protection hidden="1"/>
    </xf>
    <xf numFmtId="165" fontId="15" fillId="3" borderId="3" xfId="1" applyNumberFormat="1" applyFont="1" applyFill="1" applyBorder="1" applyProtection="1">
      <protection hidden="1"/>
    </xf>
    <xf numFmtId="165" fontId="15" fillId="3" borderId="4" xfId="1" applyNumberFormat="1" applyFont="1" applyFill="1" applyBorder="1" applyProtection="1">
      <protection hidden="1"/>
    </xf>
    <xf numFmtId="164" fontId="11" fillId="3" borderId="3" xfId="1" applyFont="1" applyFill="1" applyBorder="1" applyProtection="1">
      <protection hidden="1"/>
    </xf>
    <xf numFmtId="165" fontId="11" fillId="3" borderId="4" xfId="1" applyNumberFormat="1" applyFont="1" applyFill="1" applyBorder="1" applyProtection="1">
      <protection hidden="1"/>
    </xf>
    <xf numFmtId="0" fontId="6" fillId="2" borderId="0" xfId="0" applyFont="1" applyFill="1" applyBorder="1" applyProtection="1">
      <protection hidden="1"/>
    </xf>
    <xf numFmtId="49" fontId="14" fillId="2" borderId="15" xfId="0" applyNumberFormat="1" applyFont="1" applyFill="1" applyBorder="1" applyAlignment="1" applyProtection="1">
      <alignment wrapText="1"/>
      <protection hidden="1"/>
    </xf>
    <xf numFmtId="0" fontId="17" fillId="2" borderId="16" xfId="0" applyFont="1" applyFill="1" applyBorder="1" applyAlignment="1" applyProtection="1">
      <alignment wrapText="1"/>
      <protection hidden="1"/>
    </xf>
    <xf numFmtId="0" fontId="11" fillId="2" borderId="22" xfId="0" applyFont="1" applyFill="1" applyBorder="1" applyAlignment="1" applyProtection="1">
      <alignment wrapText="1"/>
      <protection hidden="1"/>
    </xf>
    <xf numFmtId="164" fontId="15" fillId="2" borderId="22" xfId="1" applyFont="1" applyFill="1" applyBorder="1" applyAlignment="1" applyProtection="1">
      <alignment wrapText="1"/>
      <protection hidden="1"/>
    </xf>
    <xf numFmtId="165" fontId="11" fillId="2" borderId="22" xfId="1" applyNumberFormat="1" applyFont="1" applyFill="1" applyBorder="1" applyProtection="1">
      <protection hidden="1"/>
    </xf>
    <xf numFmtId="164" fontId="15" fillId="2" borderId="22" xfId="1" applyFont="1" applyFill="1" applyBorder="1" applyAlignment="1" applyProtection="1">
      <alignment horizontal="center"/>
      <protection hidden="1"/>
    </xf>
    <xf numFmtId="165" fontId="15" fillId="2" borderId="22" xfId="1" applyNumberFormat="1" applyFont="1" applyFill="1" applyBorder="1" applyProtection="1">
      <protection hidden="1"/>
    </xf>
    <xf numFmtId="164" fontId="11" fillId="2" borderId="22" xfId="1" applyFont="1" applyFill="1" applyBorder="1" applyProtection="1">
      <protection hidden="1"/>
    </xf>
    <xf numFmtId="165" fontId="6" fillId="2" borderId="22" xfId="1" applyNumberFormat="1" applyFont="1" applyFill="1" applyBorder="1" applyProtection="1">
      <protection hidden="1"/>
    </xf>
    <xf numFmtId="49" fontId="18" fillId="2" borderId="8" xfId="0" applyNumberFormat="1" applyFont="1" applyFill="1" applyBorder="1" applyAlignment="1" applyProtection="1">
      <alignment wrapText="1"/>
      <protection hidden="1"/>
    </xf>
    <xf numFmtId="164" fontId="18" fillId="2" borderId="23" xfId="1" applyFont="1" applyFill="1" applyBorder="1" applyProtection="1">
      <protection hidden="1"/>
    </xf>
    <xf numFmtId="165" fontId="18" fillId="2" borderId="23" xfId="1" applyNumberFormat="1" applyFont="1" applyFill="1" applyBorder="1" applyProtection="1">
      <protection hidden="1"/>
    </xf>
    <xf numFmtId="49" fontId="19" fillId="2" borderId="8" xfId="0" applyNumberFormat="1" applyFont="1" applyFill="1" applyBorder="1" applyAlignment="1" applyProtection="1">
      <alignment wrapText="1"/>
      <protection hidden="1"/>
    </xf>
    <xf numFmtId="164" fontId="19" fillId="2" borderId="23" xfId="1" applyFont="1" applyFill="1" applyBorder="1" applyProtection="1">
      <protection hidden="1"/>
    </xf>
    <xf numFmtId="49" fontId="12" fillId="2" borderId="13" xfId="0" applyNumberFormat="1" applyFont="1" applyFill="1" applyBorder="1" applyProtection="1">
      <protection hidden="1"/>
    </xf>
    <xf numFmtId="0" fontId="12" fillId="2" borderId="14" xfId="0" applyFont="1" applyFill="1" applyBorder="1" applyAlignment="1" applyProtection="1">
      <alignment wrapText="1"/>
      <protection hidden="1"/>
    </xf>
    <xf numFmtId="0" fontId="12" fillId="2" borderId="25" xfId="0" applyFont="1" applyFill="1" applyBorder="1" applyProtection="1">
      <protection hidden="1"/>
    </xf>
    <xf numFmtId="164" fontId="12" fillId="2" borderId="25" xfId="1" applyFont="1" applyFill="1" applyBorder="1" applyProtection="1">
      <protection hidden="1"/>
    </xf>
    <xf numFmtId="165" fontId="12" fillId="2" borderId="25" xfId="1" applyNumberFormat="1" applyFont="1" applyFill="1" applyBorder="1" applyProtection="1">
      <protection hidden="1"/>
    </xf>
    <xf numFmtId="164" fontId="6" fillId="2" borderId="25" xfId="1" applyFont="1" applyFill="1" applyBorder="1" applyProtection="1">
      <protection hidden="1"/>
    </xf>
    <xf numFmtId="165" fontId="6" fillId="2" borderId="25" xfId="1" applyNumberFormat="1" applyFont="1" applyFill="1" applyBorder="1" applyProtection="1">
      <protection hidden="1"/>
    </xf>
    <xf numFmtId="0" fontId="3" fillId="2" borderId="17" xfId="0" applyFont="1" applyFill="1" applyBorder="1" applyAlignment="1" applyProtection="1">
      <alignment wrapText="1"/>
      <protection hidden="1"/>
    </xf>
    <xf numFmtId="0" fontId="3" fillId="2" borderId="17" xfId="1" applyNumberFormat="1" applyFont="1" applyFill="1" applyBorder="1" applyAlignment="1" applyProtection="1">
      <alignment wrapText="1"/>
      <protection hidden="1"/>
    </xf>
    <xf numFmtId="164" fontId="3" fillId="2" borderId="17" xfId="1" applyFont="1" applyFill="1" applyBorder="1" applyAlignment="1" applyProtection="1">
      <alignment wrapText="1"/>
      <protection hidden="1"/>
    </xf>
    <xf numFmtId="165" fontId="3" fillId="2" borderId="17"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5" fontId="3" fillId="2" borderId="10" xfId="1" applyNumberFormat="1" applyFont="1" applyFill="1" applyBorder="1" applyAlignment="1" applyProtection="1">
      <alignment wrapText="1"/>
      <protection hidden="1"/>
    </xf>
    <xf numFmtId="0" fontId="22" fillId="2" borderId="0" xfId="0" applyFont="1" applyFill="1" applyBorder="1" applyAlignment="1" applyProtection="1">
      <alignment wrapText="1"/>
      <protection hidden="1"/>
    </xf>
    <xf numFmtId="0" fontId="21" fillId="2" borderId="0" xfId="0" applyFont="1" applyFill="1" applyBorder="1" applyProtection="1">
      <protection hidden="1"/>
    </xf>
    <xf numFmtId="0" fontId="21" fillId="2" borderId="0" xfId="0" applyFont="1" applyFill="1" applyBorder="1" applyAlignment="1" applyProtection="1">
      <alignment wrapText="1"/>
      <protection hidden="1"/>
    </xf>
    <xf numFmtId="164" fontId="21" fillId="2" borderId="0" xfId="1" applyFont="1" applyFill="1" applyBorder="1" applyAlignment="1" applyProtection="1">
      <alignment wrapText="1"/>
      <protection hidden="1"/>
    </xf>
    <xf numFmtId="165" fontId="21" fillId="2" borderId="0" xfId="1" applyNumberFormat="1" applyFont="1" applyFill="1" applyBorder="1" applyAlignment="1" applyProtection="1">
      <alignment wrapText="1"/>
      <protection hidden="1"/>
    </xf>
    <xf numFmtId="165" fontId="21" fillId="2" borderId="10"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17" xfId="0" applyFont="1" applyFill="1" applyBorder="1" applyAlignment="1" applyProtection="1">
      <alignment wrapText="1"/>
      <protection hidden="1"/>
    </xf>
    <xf numFmtId="0" fontId="3" fillId="4" borderId="17" xfId="1" applyNumberFormat="1" applyFont="1" applyFill="1" applyBorder="1" applyAlignment="1" applyProtection="1">
      <alignment wrapText="1"/>
      <protection hidden="1"/>
    </xf>
    <xf numFmtId="164" fontId="3" fillId="4" borderId="17" xfId="1" applyFont="1" applyFill="1" applyBorder="1" applyAlignment="1" applyProtection="1">
      <alignment wrapText="1"/>
      <protection hidden="1"/>
    </xf>
    <xf numFmtId="165" fontId="3" fillId="4" borderId="17"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22" fillId="4" borderId="9" xfId="0" applyFont="1" applyFill="1" applyBorder="1" applyAlignment="1" applyProtection="1">
      <protection hidden="1"/>
    </xf>
    <xf numFmtId="0" fontId="22" fillId="4" borderId="0" xfId="0" applyFont="1" applyFill="1" applyBorder="1" applyAlignment="1" applyProtection="1">
      <alignment wrapText="1"/>
      <protection hidden="1"/>
    </xf>
    <xf numFmtId="0" fontId="22" fillId="4" borderId="10" xfId="0" applyFont="1" applyFill="1" applyBorder="1" applyAlignment="1" applyProtection="1">
      <alignment wrapText="1"/>
      <protection hidden="1"/>
    </xf>
    <xf numFmtId="0" fontId="3" fillId="4" borderId="19" xfId="0" applyFont="1" applyFill="1" applyBorder="1" applyProtection="1">
      <protection hidden="1"/>
    </xf>
    <xf numFmtId="0" fontId="3" fillId="4" borderId="18" xfId="0" applyFont="1" applyFill="1" applyBorder="1" applyAlignment="1" applyProtection="1">
      <alignment wrapText="1"/>
      <protection hidden="1"/>
    </xf>
    <xf numFmtId="0" fontId="3" fillId="4" borderId="18" xfId="1" applyNumberFormat="1" applyFont="1" applyFill="1" applyBorder="1" applyAlignment="1" applyProtection="1">
      <alignment wrapText="1"/>
      <protection hidden="1"/>
    </xf>
    <xf numFmtId="164" fontId="3" fillId="4" borderId="18" xfId="1" applyFont="1" applyFill="1" applyBorder="1" applyAlignment="1" applyProtection="1">
      <alignment wrapText="1"/>
      <protection hidden="1"/>
    </xf>
    <xf numFmtId="165" fontId="3" fillId="4" borderId="18" xfId="1" applyNumberFormat="1" applyFont="1" applyFill="1" applyBorder="1" applyAlignment="1" applyProtection="1">
      <alignment wrapText="1"/>
      <protection hidden="1"/>
    </xf>
    <xf numFmtId="165" fontId="3" fillId="4" borderId="20"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23" fillId="3" borderId="2" xfId="0" applyFont="1" applyFill="1" applyBorder="1" applyAlignment="1" applyProtection="1">
      <protection hidden="1"/>
    </xf>
    <xf numFmtId="0" fontId="23" fillId="3" borderId="3" xfId="0" applyFont="1" applyFill="1" applyBorder="1" applyAlignment="1" applyProtection="1">
      <protection hidden="1"/>
    </xf>
    <xf numFmtId="165" fontId="11" fillId="0" borderId="23" xfId="1" applyNumberFormat="1" applyFont="1" applyFill="1" applyBorder="1" applyProtection="1">
      <protection hidden="1"/>
    </xf>
    <xf numFmtId="165" fontId="6" fillId="0" borderId="23" xfId="1" applyNumberFormat="1" applyFont="1" applyFill="1" applyBorder="1" applyProtection="1">
      <protection hidden="1"/>
    </xf>
    <xf numFmtId="164" fontId="7" fillId="4" borderId="1" xfId="1" applyFont="1" applyFill="1" applyBorder="1" applyAlignment="1" applyProtection="1">
      <alignment horizontal="center" wrapText="1"/>
      <protection hidden="1"/>
    </xf>
    <xf numFmtId="164" fontId="11" fillId="2" borderId="24" xfId="1" applyFont="1" applyFill="1" applyBorder="1" applyProtection="1">
      <protection hidden="1"/>
    </xf>
    <xf numFmtId="164" fontId="22" fillId="4" borderId="0" xfId="1" applyFont="1" applyFill="1" applyBorder="1" applyAlignment="1" applyProtection="1">
      <alignment wrapText="1"/>
      <protection hidden="1"/>
    </xf>
    <xf numFmtId="164" fontId="11" fillId="0" borderId="23" xfId="1" applyFont="1" applyFill="1" applyBorder="1" applyProtection="1">
      <protection hidden="1"/>
    </xf>
    <xf numFmtId="164" fontId="11" fillId="5" borderId="23" xfId="1" applyFont="1" applyFill="1" applyBorder="1" applyProtection="1">
      <protection hidden="1"/>
    </xf>
    <xf numFmtId="0" fontId="2" fillId="3" borderId="2" xfId="0" applyFont="1" applyFill="1" applyBorder="1" applyAlignment="1" applyProtection="1">
      <protection locked="0" hidden="1"/>
    </xf>
    <xf numFmtId="0" fontId="2" fillId="3" borderId="3" xfId="0" applyFont="1" applyFill="1" applyBorder="1" applyAlignment="1" applyProtection="1">
      <protection locked="0" hidden="1"/>
    </xf>
    <xf numFmtId="0" fontId="2" fillId="3" borderId="4" xfId="0" applyFont="1" applyFill="1" applyBorder="1" applyAlignment="1" applyProtection="1">
      <protection locked="0" hidden="1"/>
    </xf>
    <xf numFmtId="0" fontId="28" fillId="2" borderId="9" xfId="0" applyFont="1" applyFill="1" applyBorder="1" applyAlignment="1" applyProtection="1">
      <protection hidden="1"/>
    </xf>
    <xf numFmtId="164" fontId="6" fillId="2" borderId="23" xfId="1" applyFont="1" applyFill="1" applyBorder="1" applyProtection="1">
      <protection hidden="1"/>
    </xf>
    <xf numFmtId="164" fontId="2" fillId="3" borderId="3" xfId="1" applyFont="1" applyFill="1" applyBorder="1" applyAlignment="1" applyProtection="1">
      <protection locked="0" hidden="1"/>
    </xf>
    <xf numFmtId="164" fontId="15" fillId="3" borderId="3" xfId="1" applyFont="1" applyFill="1" applyBorder="1" applyProtection="1">
      <protection hidden="1"/>
    </xf>
    <xf numFmtId="164" fontId="30" fillId="2" borderId="23" xfId="1" applyFont="1" applyFill="1" applyBorder="1" applyProtection="1">
      <protection hidden="1"/>
    </xf>
    <xf numFmtId="49" fontId="31" fillId="2" borderId="8" xfId="0" applyNumberFormat="1" applyFont="1" applyFill="1" applyBorder="1" applyAlignment="1" applyProtection="1">
      <alignment wrapText="1"/>
      <protection hidden="1"/>
    </xf>
    <xf numFmtId="0" fontId="31" fillId="2" borderId="11" xfId="0" applyFont="1" applyFill="1" applyBorder="1" applyAlignment="1" applyProtection="1">
      <alignment wrapText="1"/>
      <protection hidden="1"/>
    </xf>
    <xf numFmtId="0" fontId="31" fillId="2" borderId="23" xfId="0" applyFont="1" applyFill="1" applyBorder="1" applyAlignment="1" applyProtection="1">
      <alignment wrapText="1"/>
      <protection hidden="1"/>
    </xf>
    <xf numFmtId="164" fontId="31" fillId="2" borderId="23" xfId="1" applyFont="1" applyFill="1" applyBorder="1" applyProtection="1">
      <protection hidden="1"/>
    </xf>
    <xf numFmtId="165" fontId="31" fillId="0" borderId="23" xfId="1" applyNumberFormat="1" applyFont="1" applyFill="1" applyBorder="1" applyProtection="1">
      <protection hidden="1"/>
    </xf>
    <xf numFmtId="0" fontId="33" fillId="2" borderId="0" xfId="0" applyFont="1" applyFill="1" applyBorder="1" applyProtection="1">
      <protection hidden="1"/>
    </xf>
    <xf numFmtId="0" fontId="20" fillId="2" borderId="5" xfId="0" applyFont="1" applyFill="1" applyBorder="1" applyAlignment="1" applyProtection="1">
      <protection hidden="1"/>
    </xf>
    <xf numFmtId="0" fontId="3" fillId="2" borderId="9" xfId="0" applyFont="1" applyFill="1" applyBorder="1" applyAlignment="1" applyProtection="1">
      <protection hidden="1"/>
    </xf>
    <xf numFmtId="0" fontId="22" fillId="2" borderId="9" xfId="0" applyFont="1" applyFill="1" applyBorder="1" applyAlignment="1" applyProtection="1">
      <protection hidden="1"/>
    </xf>
    <xf numFmtId="0" fontId="22" fillId="2" borderId="0" xfId="0" applyFont="1" applyFill="1" applyBorder="1" applyAlignment="1" applyProtection="1">
      <protection hidden="1"/>
    </xf>
    <xf numFmtId="0" fontId="22" fillId="2" borderId="0" xfId="0" applyFont="1" applyFill="1" applyBorder="1" applyAlignment="1" applyProtection="1">
      <alignment horizontal="left" wrapText="1"/>
      <protection hidden="1"/>
    </xf>
    <xf numFmtId="0" fontId="22" fillId="2" borderId="9" xfId="0" applyFont="1" applyFill="1" applyBorder="1" applyAlignment="1" applyProtection="1">
      <alignment horizontal="left"/>
      <protection hidden="1"/>
    </xf>
    <xf numFmtId="0" fontId="34" fillId="2" borderId="9" xfId="0" applyFont="1" applyFill="1" applyBorder="1" applyAlignment="1" applyProtection="1">
      <protection hidden="1"/>
    </xf>
    <xf numFmtId="0" fontId="35" fillId="2" borderId="9" xfId="0" applyFont="1" applyFill="1" applyBorder="1" applyAlignment="1" applyProtection="1">
      <protection hidden="1"/>
    </xf>
    <xf numFmtId="0" fontId="3" fillId="4" borderId="9"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5" fontId="3" fillId="4" borderId="10" xfId="1" applyNumberFormat="1" applyFont="1" applyFill="1" applyBorder="1" applyAlignment="1" applyProtection="1">
      <alignment wrapText="1"/>
      <protection hidden="1"/>
    </xf>
    <xf numFmtId="0" fontId="3" fillId="2" borderId="19" xfId="0" applyFont="1" applyFill="1" applyBorder="1" applyProtection="1">
      <protection hidden="1"/>
    </xf>
    <xf numFmtId="0" fontId="4" fillId="2" borderId="18" xfId="0" applyFont="1" applyFill="1" applyBorder="1" applyAlignment="1" applyProtection="1">
      <alignment wrapText="1"/>
      <protection hidden="1"/>
    </xf>
    <xf numFmtId="164" fontId="4" fillId="2" borderId="18" xfId="1" applyFont="1" applyFill="1" applyBorder="1" applyProtection="1">
      <protection hidden="1"/>
    </xf>
    <xf numFmtId="164" fontId="3" fillId="2" borderId="18" xfId="1" applyFont="1" applyFill="1" applyBorder="1" applyProtection="1">
      <protection hidden="1"/>
    </xf>
    <xf numFmtId="165" fontId="3" fillId="2" borderId="18" xfId="1" applyNumberFormat="1" applyFont="1" applyFill="1" applyBorder="1" applyProtection="1">
      <protection hidden="1"/>
    </xf>
    <xf numFmtId="165" fontId="3" fillId="2" borderId="20" xfId="1" applyNumberFormat="1" applyFont="1" applyFill="1" applyBorder="1" applyProtection="1">
      <protection hidden="1"/>
    </xf>
    <xf numFmtId="0" fontId="29" fillId="6" borderId="1" xfId="0" applyFont="1" applyFill="1" applyBorder="1" applyProtection="1">
      <protection locked="0"/>
    </xf>
    <xf numFmtId="0" fontId="29" fillId="6" borderId="1" xfId="0" applyFont="1" applyFill="1" applyBorder="1" applyAlignment="1" applyProtection="1">
      <alignment horizontal="center"/>
      <protection locked="0"/>
    </xf>
    <xf numFmtId="0" fontId="36" fillId="6" borderId="1" xfId="0" applyFont="1" applyFill="1" applyBorder="1" applyAlignment="1" applyProtection="1">
      <alignment horizontal="center"/>
      <protection locked="0"/>
    </xf>
    <xf numFmtId="0" fontId="36" fillId="6" borderId="1" xfId="0" applyFont="1" applyFill="1" applyBorder="1" applyProtection="1">
      <protection locked="0"/>
    </xf>
    <xf numFmtId="165" fontId="36" fillId="6" borderId="1" xfId="1" applyNumberFormat="1" applyFont="1" applyFill="1" applyBorder="1" applyAlignment="1" applyProtection="1">
      <alignment horizontal="center"/>
      <protection locked="0"/>
    </xf>
    <xf numFmtId="166" fontId="36" fillId="6" borderId="1" xfId="1" applyNumberFormat="1" applyFont="1" applyFill="1" applyBorder="1" applyAlignment="1" applyProtection="1">
      <alignment horizontal="center" wrapText="1"/>
      <protection locked="0"/>
    </xf>
    <xf numFmtId="167" fontId="36" fillId="6" borderId="1" xfId="1" applyNumberFormat="1" applyFont="1" applyFill="1" applyBorder="1" applyAlignment="1" applyProtection="1">
      <alignment horizontal="center" wrapText="1"/>
      <protection locked="0"/>
    </xf>
    <xf numFmtId="0" fontId="29" fillId="0" borderId="1" xfId="0" applyFont="1" applyFill="1" applyBorder="1" applyProtection="1">
      <protection locked="0"/>
    </xf>
    <xf numFmtId="0" fontId="29" fillId="0" borderId="1" xfId="0" applyFont="1" applyFill="1" applyBorder="1" applyAlignment="1" applyProtection="1">
      <alignment horizontal="center"/>
      <protection locked="0"/>
    </xf>
    <xf numFmtId="0" fontId="36" fillId="0" borderId="1" xfId="0" applyFont="1" applyFill="1" applyBorder="1" applyAlignment="1" applyProtection="1">
      <alignment horizontal="center"/>
      <protection locked="0"/>
    </xf>
    <xf numFmtId="0" fontId="36" fillId="0" borderId="1" xfId="0" applyFont="1" applyFill="1" applyBorder="1" applyProtection="1">
      <protection locked="0"/>
    </xf>
    <xf numFmtId="165" fontId="36" fillId="0" borderId="1" xfId="1" applyNumberFormat="1" applyFont="1" applyFill="1" applyBorder="1" applyAlignment="1" applyProtection="1">
      <alignment horizontal="center"/>
      <protection locked="0"/>
    </xf>
    <xf numFmtId="166" fontId="36" fillId="0" borderId="1" xfId="1" applyNumberFormat="1" applyFont="1" applyFill="1" applyBorder="1" applyAlignment="1" applyProtection="1">
      <alignment horizontal="center" wrapText="1"/>
      <protection locked="0"/>
    </xf>
    <xf numFmtId="167" fontId="36" fillId="0" borderId="1" xfId="1" applyNumberFormat="1" applyFont="1" applyFill="1" applyBorder="1" applyAlignment="1" applyProtection="1">
      <alignment horizontal="center" wrapText="1"/>
      <protection locked="0"/>
    </xf>
    <xf numFmtId="0" fontId="29" fillId="6" borderId="1" xfId="0" applyFont="1" applyFill="1" applyBorder="1" applyAlignment="1" applyProtection="1">
      <alignment wrapText="1"/>
      <protection locked="0"/>
    </xf>
    <xf numFmtId="0" fontId="29" fillId="0" borderId="1" xfId="0" applyFont="1" applyFill="1" applyBorder="1" applyAlignment="1" applyProtection="1">
      <alignment wrapText="1"/>
      <protection locked="0"/>
    </xf>
    <xf numFmtId="165" fontId="37" fillId="6" borderId="1" xfId="1" applyNumberFormat="1" applyFont="1" applyFill="1" applyBorder="1" applyProtection="1">
      <protection locked="0"/>
    </xf>
    <xf numFmtId="166" fontId="37" fillId="6" borderId="1" xfId="1" applyNumberFormat="1" applyFont="1" applyFill="1" applyBorder="1" applyAlignment="1" applyProtection="1">
      <alignment wrapText="1"/>
      <protection locked="0"/>
    </xf>
    <xf numFmtId="167" fontId="37" fillId="6" borderId="1" xfId="1" applyNumberFormat="1" applyFont="1" applyFill="1" applyBorder="1" applyAlignment="1" applyProtection="1">
      <alignment wrapText="1"/>
      <protection locked="0"/>
    </xf>
    <xf numFmtId="165" fontId="37" fillId="0" borderId="1" xfId="1" applyNumberFormat="1" applyFont="1" applyFill="1" applyBorder="1" applyProtection="1">
      <protection locked="0"/>
    </xf>
    <xf numFmtId="0" fontId="29" fillId="7" borderId="1" xfId="0" applyFont="1" applyFill="1" applyBorder="1" applyProtection="1">
      <protection locked="0"/>
    </xf>
    <xf numFmtId="0" fontId="29" fillId="7" borderId="1" xfId="0" applyFont="1" applyFill="1" applyBorder="1" applyAlignment="1" applyProtection="1">
      <alignment horizontal="center"/>
      <protection locked="0"/>
    </xf>
    <xf numFmtId="0" fontId="29" fillId="7" borderId="1" xfId="0" quotePrefix="1" applyFont="1" applyFill="1" applyBorder="1" applyAlignment="1" applyProtection="1">
      <alignment horizontal="center"/>
      <protection locked="0"/>
    </xf>
    <xf numFmtId="0" fontId="29" fillId="7" borderId="1" xfId="0" applyFont="1" applyFill="1" applyBorder="1" applyAlignment="1" applyProtection="1">
      <alignment horizontal="center" wrapText="1"/>
      <protection locked="0"/>
    </xf>
    <xf numFmtId="165" fontId="29" fillId="7" borderId="1" xfId="1" applyNumberFormat="1" applyFont="1" applyFill="1" applyBorder="1" applyAlignment="1" applyProtection="1">
      <alignment horizontal="center"/>
      <protection locked="0"/>
    </xf>
    <xf numFmtId="166" fontId="29" fillId="7" borderId="1" xfId="1" applyNumberFormat="1" applyFont="1" applyFill="1" applyBorder="1" applyAlignment="1" applyProtection="1">
      <alignment horizontal="center" wrapText="1"/>
      <protection locked="0"/>
    </xf>
    <xf numFmtId="167" fontId="29" fillId="7" borderId="1" xfId="1" applyNumberFormat="1" applyFont="1" applyFill="1" applyBorder="1" applyAlignment="1" applyProtection="1">
      <alignment horizontal="center" wrapText="1"/>
      <protection locked="0"/>
    </xf>
    <xf numFmtId="0" fontId="29" fillId="0" borderId="0" xfId="0" applyFont="1" applyFill="1" applyProtection="1">
      <protection locked="0"/>
    </xf>
    <xf numFmtId="165" fontId="36" fillId="6" borderId="1" xfId="1" applyNumberFormat="1" applyFont="1" applyFill="1" applyBorder="1" applyProtection="1">
      <protection locked="0"/>
    </xf>
    <xf numFmtId="165" fontId="36" fillId="6" borderId="1" xfId="1" applyNumberFormat="1" applyFont="1" applyFill="1" applyBorder="1" applyAlignment="1" applyProtection="1">
      <alignment horizontal="center" wrapText="1"/>
      <protection locked="0"/>
    </xf>
    <xf numFmtId="0" fontId="36" fillId="0" borderId="0" xfId="0" applyFont="1" applyFill="1" applyProtection="1">
      <protection locked="0"/>
    </xf>
    <xf numFmtId="165" fontId="36" fillId="0" borderId="1" xfId="1" applyNumberFormat="1" applyFont="1" applyFill="1" applyBorder="1" applyProtection="1">
      <protection locked="0"/>
    </xf>
    <xf numFmtId="165" fontId="36" fillId="0" borderId="1" xfId="1" applyNumberFormat="1" applyFont="1" applyFill="1" applyBorder="1" applyAlignment="1" applyProtection="1">
      <alignment horizontal="center" wrapText="1"/>
      <protection locked="0"/>
    </xf>
    <xf numFmtId="166" fontId="37" fillId="8" borderId="1" xfId="1" applyNumberFormat="1" applyFont="1" applyFill="1" applyBorder="1" applyAlignment="1" applyProtection="1">
      <alignment wrapText="1"/>
      <protection locked="0"/>
    </xf>
    <xf numFmtId="167" fontId="37" fillId="8" borderId="1" xfId="1" applyNumberFormat="1" applyFont="1" applyFill="1" applyBorder="1" applyAlignment="1" applyProtection="1">
      <alignment wrapText="1"/>
      <protection locked="0"/>
    </xf>
    <xf numFmtId="0" fontId="36" fillId="7" borderId="1" xfId="0" applyFont="1" applyFill="1" applyBorder="1" applyAlignment="1" applyProtection="1">
      <alignment horizontal="center"/>
      <protection locked="0"/>
    </xf>
    <xf numFmtId="0" fontId="36" fillId="7" borderId="1" xfId="0" applyFont="1" applyFill="1" applyBorder="1" applyProtection="1">
      <protection locked="0"/>
    </xf>
    <xf numFmtId="165" fontId="37" fillId="7" borderId="1" xfId="1" applyNumberFormat="1" applyFont="1" applyFill="1" applyBorder="1" applyProtection="1">
      <protection locked="0"/>
    </xf>
    <xf numFmtId="166" fontId="37" fillId="7" borderId="1" xfId="1" applyNumberFormat="1" applyFont="1" applyFill="1" applyBorder="1" applyAlignment="1" applyProtection="1">
      <alignment wrapText="1"/>
      <protection locked="0"/>
    </xf>
    <xf numFmtId="167" fontId="37" fillId="7" borderId="1" xfId="1" applyNumberFormat="1" applyFont="1" applyFill="1" applyBorder="1" applyAlignment="1" applyProtection="1">
      <alignment wrapText="1"/>
      <protection locked="0"/>
    </xf>
    <xf numFmtId="0" fontId="29" fillId="0" borderId="0" xfId="0" applyFont="1" applyFill="1" applyAlignment="1" applyProtection="1">
      <alignment horizontal="center"/>
      <protection locked="0"/>
    </xf>
    <xf numFmtId="0" fontId="36" fillId="0" borderId="0" xfId="0" applyFont="1" applyFill="1" applyAlignment="1" applyProtection="1">
      <alignment horizontal="center"/>
      <protection locked="0"/>
    </xf>
    <xf numFmtId="165" fontId="36" fillId="0" borderId="0" xfId="1" applyNumberFormat="1" applyFont="1" applyFill="1" applyAlignment="1" applyProtection="1">
      <alignment horizontal="center"/>
      <protection locked="0"/>
    </xf>
    <xf numFmtId="166" fontId="36" fillId="0" borderId="0" xfId="1" applyNumberFormat="1" applyFont="1" applyFill="1" applyAlignment="1" applyProtection="1">
      <alignment horizontal="center" wrapText="1"/>
      <protection locked="0"/>
    </xf>
    <xf numFmtId="167" fontId="36" fillId="0" borderId="0" xfId="1" applyNumberFormat="1" applyFont="1" applyFill="1" applyAlignment="1" applyProtection="1">
      <alignment horizontal="center" wrapText="1"/>
      <protection locked="0"/>
    </xf>
    <xf numFmtId="0" fontId="23" fillId="0" borderId="2" xfId="0" applyFont="1" applyFill="1" applyBorder="1" applyAlignment="1" applyProtection="1">
      <alignment horizontal="center"/>
      <protection hidden="1"/>
    </xf>
    <xf numFmtId="0" fontId="23" fillId="0" borderId="4" xfId="0" applyFont="1" applyFill="1" applyBorder="1" applyAlignment="1" applyProtection="1">
      <alignment horizontal="center"/>
      <protection hidden="1"/>
    </xf>
    <xf numFmtId="0" fontId="23" fillId="0" borderId="3" xfId="0" applyFont="1" applyFill="1" applyBorder="1" applyAlignment="1" applyProtection="1">
      <alignment horizontal="center"/>
      <protection hidden="1"/>
    </xf>
  </cellXfs>
  <cellStyles count="3">
    <cellStyle name="Comma" xfId="1" builtinId="3"/>
    <cellStyle name="Normal" xfId="0" builtinId="0"/>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3</xdr:row>
      <xdr:rowOff>50796</xdr:rowOff>
    </xdr:from>
    <xdr:to>
      <xdr:col>1</xdr:col>
      <xdr:colOff>4038605</xdr:colOff>
      <xdr:row>3</xdr:row>
      <xdr:rowOff>917679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tabSelected="1" zoomScale="90" zoomScaleNormal="90" workbookViewId="0">
      <pane xSplit="2" ySplit="6" topLeftCell="O7" activePane="bottomRight" state="frozen"/>
      <selection activeCell="A2" sqref="A2"/>
      <selection pane="topRight" activeCell="C2" sqref="C2"/>
      <selection pane="bottomLeft" activeCell="A7" sqref="A7"/>
      <selection pane="bottomRight" activeCell="AB24" sqref="AB24:AB29"/>
    </sheetView>
  </sheetViews>
  <sheetFormatPr defaultColWidth="9.140625" defaultRowHeight="12.75" x14ac:dyDescent="0.2"/>
  <cols>
    <col min="1" max="1" width="6.140625" style="116" customWidth="1"/>
    <col min="2" max="2" width="72.85546875" style="91" customWidth="1"/>
    <col min="3" max="3" width="11.7109375" style="1" bestFit="1" customWidth="1"/>
    <col min="4" max="4" width="10.140625" style="2" bestFit="1" customWidth="1"/>
    <col min="5" max="5" width="10.140625" style="3" bestFit="1" customWidth="1"/>
    <col min="6" max="6" width="10.140625" style="2" customWidth="1"/>
    <col min="7" max="7" width="10.140625" style="3" customWidth="1"/>
    <col min="8" max="8" width="9.7109375" style="2" customWidth="1"/>
    <col min="9" max="9" width="9.7109375" style="3" customWidth="1"/>
    <col min="10" max="11" width="10.140625" style="3" hidden="1" customWidth="1"/>
    <col min="12" max="12" width="10" style="2" bestFit="1" customWidth="1"/>
    <col min="13" max="13" width="9.7109375" style="3" bestFit="1" customWidth="1"/>
    <col min="14" max="14" width="10" style="2" bestFit="1" customWidth="1"/>
    <col min="15" max="15" width="8.28515625" style="3" bestFit="1" customWidth="1"/>
    <col min="16" max="17" width="8.28515625" style="3" hidden="1" customWidth="1"/>
    <col min="18" max="18" width="10" style="2" bestFit="1" customWidth="1"/>
    <col min="19" max="19" width="10.5703125" style="3" bestFit="1" customWidth="1"/>
    <col min="20" max="21" width="9.7109375" style="3" bestFit="1" customWidth="1"/>
    <col min="22" max="22" width="9.7109375" style="2" customWidth="1"/>
    <col min="23" max="23" width="9.7109375" style="3" customWidth="1"/>
    <col min="24" max="24" width="9.7109375" style="2" customWidth="1"/>
    <col min="25" max="25" width="9.7109375" style="3" customWidth="1"/>
    <col min="26" max="27" width="9.7109375" style="3" hidden="1" customWidth="1"/>
    <col min="28" max="28" width="11.28515625" style="3" bestFit="1" customWidth="1"/>
    <col min="29" max="29" width="11.7109375" style="3" bestFit="1" customWidth="1"/>
    <col min="30" max="16384" width="9.140625" style="1"/>
  </cols>
  <sheetData>
    <row r="1" spans="1:29" ht="23.25" x14ac:dyDescent="0.35">
      <c r="A1" s="126" t="s">
        <v>256</v>
      </c>
      <c r="B1" s="127"/>
      <c r="C1" s="127"/>
      <c r="D1" s="127"/>
      <c r="E1" s="127"/>
      <c r="F1" s="127"/>
      <c r="G1" s="127"/>
      <c r="H1" s="131"/>
      <c r="I1" s="127"/>
      <c r="J1" s="127"/>
      <c r="K1" s="127"/>
      <c r="L1" s="127"/>
      <c r="M1" s="127"/>
      <c r="N1" s="127"/>
      <c r="O1" s="127"/>
      <c r="P1" s="127"/>
      <c r="Q1" s="127"/>
      <c r="R1" s="127"/>
      <c r="S1" s="127"/>
      <c r="T1" s="127"/>
      <c r="U1" s="127"/>
      <c r="V1" s="131"/>
      <c r="W1" s="127"/>
      <c r="X1" s="131"/>
      <c r="Y1" s="127"/>
      <c r="Z1" s="127"/>
      <c r="AA1" s="127"/>
      <c r="AB1" s="127"/>
      <c r="AC1" s="128"/>
    </row>
    <row r="2" spans="1:29" x14ac:dyDescent="0.2">
      <c r="A2" s="154"/>
      <c r="B2" s="155"/>
      <c r="C2" s="156"/>
      <c r="D2" s="157"/>
      <c r="E2" s="158"/>
      <c r="F2" s="157"/>
      <c r="G2" s="158"/>
      <c r="H2" s="157"/>
      <c r="I2" s="158"/>
      <c r="J2" s="158"/>
      <c r="K2" s="158"/>
      <c r="L2" s="157"/>
      <c r="M2" s="158"/>
      <c r="N2" s="157"/>
      <c r="O2" s="158"/>
      <c r="P2" s="158"/>
      <c r="Q2" s="158"/>
      <c r="R2" s="157"/>
      <c r="S2" s="158"/>
      <c r="T2" s="158"/>
      <c r="U2" s="158"/>
      <c r="V2" s="157"/>
      <c r="W2" s="158"/>
      <c r="X2" s="157"/>
      <c r="Y2" s="158"/>
      <c r="Z2" s="158"/>
      <c r="AA2" s="158"/>
      <c r="AB2" s="158"/>
      <c r="AC2" s="159"/>
    </row>
    <row r="3" spans="1:29" ht="15.75" x14ac:dyDescent="0.25">
      <c r="A3" s="117" t="s">
        <v>228</v>
      </c>
      <c r="B3" s="118"/>
      <c r="C3" s="118"/>
      <c r="D3" s="205" t="s">
        <v>229</v>
      </c>
      <c r="E3" s="206"/>
      <c r="F3" s="205" t="s">
        <v>232</v>
      </c>
      <c r="G3" s="206"/>
      <c r="H3" s="205" t="s">
        <v>234</v>
      </c>
      <c r="I3" s="206"/>
      <c r="J3" s="205" t="s">
        <v>208</v>
      </c>
      <c r="K3" s="206"/>
      <c r="L3" s="205" t="s">
        <v>209</v>
      </c>
      <c r="M3" s="207"/>
      <c r="N3" s="207"/>
      <c r="O3" s="206"/>
      <c r="P3" s="205" t="s">
        <v>210</v>
      </c>
      <c r="Q3" s="206"/>
      <c r="R3" s="205" t="s">
        <v>219</v>
      </c>
      <c r="S3" s="207"/>
      <c r="T3" s="207"/>
      <c r="U3" s="206"/>
      <c r="V3" s="205" t="s">
        <v>220</v>
      </c>
      <c r="W3" s="206"/>
      <c r="X3" s="205" t="s">
        <v>223</v>
      </c>
      <c r="Y3" s="206"/>
      <c r="Z3" s="205" t="s">
        <v>233</v>
      </c>
      <c r="AA3" s="206"/>
      <c r="AB3" s="205" t="s">
        <v>224</v>
      </c>
      <c r="AC3" s="206"/>
    </row>
    <row r="4" spans="1:29" ht="80.25" customHeight="1" x14ac:dyDescent="0.2">
      <c r="A4" s="4" t="s">
        <v>0</v>
      </c>
      <c r="B4" s="5" t="s">
        <v>1</v>
      </c>
      <c r="C4" s="6" t="s">
        <v>2</v>
      </c>
      <c r="D4" s="7" t="s">
        <v>230</v>
      </c>
      <c r="E4" s="8" t="s">
        <v>231</v>
      </c>
      <c r="F4" s="7" t="s">
        <v>235</v>
      </c>
      <c r="G4" s="8" t="s">
        <v>231</v>
      </c>
      <c r="H4" s="7" t="s">
        <v>235</v>
      </c>
      <c r="I4" s="8" t="s">
        <v>231</v>
      </c>
      <c r="J4" s="7" t="s">
        <v>235</v>
      </c>
      <c r="K4" s="8" t="s">
        <v>231</v>
      </c>
      <c r="L4" s="7" t="s">
        <v>235</v>
      </c>
      <c r="M4" s="8" t="s">
        <v>231</v>
      </c>
      <c r="N4" s="7" t="s">
        <v>236</v>
      </c>
      <c r="O4" s="8" t="s">
        <v>127</v>
      </c>
      <c r="P4" s="7" t="s">
        <v>235</v>
      </c>
      <c r="Q4" s="8" t="s">
        <v>231</v>
      </c>
      <c r="R4" s="7" t="s">
        <v>237</v>
      </c>
      <c r="S4" s="7" t="s">
        <v>238</v>
      </c>
      <c r="T4" s="7" t="s">
        <v>239</v>
      </c>
      <c r="U4" s="7" t="s">
        <v>240</v>
      </c>
      <c r="V4" s="7" t="s">
        <v>235</v>
      </c>
      <c r="W4" s="8" t="s">
        <v>231</v>
      </c>
      <c r="X4" s="7" t="s">
        <v>235</v>
      </c>
      <c r="Y4" s="8" t="s">
        <v>231</v>
      </c>
      <c r="Z4" s="7" t="s">
        <v>235</v>
      </c>
      <c r="AA4" s="8" t="s">
        <v>231</v>
      </c>
      <c r="AB4" s="7" t="s">
        <v>235</v>
      </c>
      <c r="AC4" s="8" t="s">
        <v>231</v>
      </c>
    </row>
    <row r="5" spans="1:29" x14ac:dyDescent="0.2">
      <c r="A5" s="9"/>
      <c r="B5" s="10"/>
      <c r="C5" s="11"/>
      <c r="D5" s="12"/>
      <c r="E5" s="13"/>
      <c r="F5" s="12"/>
      <c r="G5" s="14"/>
      <c r="H5" s="12"/>
      <c r="I5" s="14"/>
      <c r="J5" s="14"/>
      <c r="K5" s="14"/>
      <c r="L5" s="12"/>
      <c r="M5" s="14"/>
      <c r="N5" s="12"/>
      <c r="O5" s="14"/>
      <c r="P5" s="14"/>
      <c r="Q5" s="14"/>
      <c r="R5" s="12"/>
      <c r="S5" s="14"/>
      <c r="T5" s="12"/>
      <c r="U5" s="14"/>
      <c r="V5" s="12"/>
      <c r="W5" s="14"/>
      <c r="X5" s="12"/>
      <c r="Y5" s="14"/>
      <c r="Z5" s="14"/>
      <c r="AA5" s="14"/>
      <c r="AB5" s="13"/>
      <c r="AC5" s="13"/>
    </row>
    <row r="6" spans="1:29" x14ac:dyDescent="0.2">
      <c r="A6" s="15"/>
      <c r="B6" s="16"/>
      <c r="C6" s="17" t="s">
        <v>98</v>
      </c>
      <c r="D6" s="17" t="s">
        <v>99</v>
      </c>
      <c r="E6" s="17" t="s">
        <v>99</v>
      </c>
      <c r="F6" s="121" t="s">
        <v>99</v>
      </c>
      <c r="G6" s="17" t="s">
        <v>99</v>
      </c>
      <c r="H6" s="121"/>
      <c r="I6" s="17"/>
      <c r="J6" s="17"/>
      <c r="K6" s="17"/>
      <c r="L6" s="17" t="s">
        <v>99</v>
      </c>
      <c r="M6" s="17" t="s">
        <v>99</v>
      </c>
      <c r="N6" s="17" t="s">
        <v>99</v>
      </c>
      <c r="O6" s="17" t="s">
        <v>99</v>
      </c>
      <c r="P6" s="17"/>
      <c r="Q6" s="17"/>
      <c r="R6" s="17" t="s">
        <v>99</v>
      </c>
      <c r="S6" s="17" t="s">
        <v>99</v>
      </c>
      <c r="T6" s="17" t="s">
        <v>99</v>
      </c>
      <c r="U6" s="17" t="s">
        <v>99</v>
      </c>
      <c r="V6" s="121"/>
      <c r="W6" s="17"/>
      <c r="X6" s="121"/>
      <c r="Y6" s="17"/>
      <c r="Z6" s="17"/>
      <c r="AA6" s="17"/>
      <c r="AB6" s="18" t="s">
        <v>99</v>
      </c>
      <c r="AC6" s="18" t="s">
        <v>99</v>
      </c>
    </row>
    <row r="7" spans="1:29" x14ac:dyDescent="0.2">
      <c r="A7" s="19"/>
      <c r="B7" s="20" t="s">
        <v>3</v>
      </c>
      <c r="C7" s="21"/>
      <c r="D7" s="22"/>
      <c r="E7" s="23"/>
      <c r="F7" s="22"/>
      <c r="G7" s="23"/>
      <c r="H7" s="22"/>
      <c r="I7" s="23"/>
      <c r="J7" s="23"/>
      <c r="K7" s="23"/>
      <c r="L7" s="24"/>
      <c r="M7" s="23"/>
      <c r="N7" s="24"/>
      <c r="O7" s="25"/>
      <c r="P7" s="23"/>
      <c r="Q7" s="23"/>
      <c r="R7" s="24"/>
      <c r="S7" s="23"/>
      <c r="T7" s="24"/>
      <c r="U7" s="23"/>
      <c r="V7" s="22"/>
      <c r="W7" s="23"/>
      <c r="X7" s="22"/>
      <c r="Y7" s="23"/>
      <c r="Z7" s="23"/>
      <c r="AA7" s="23"/>
      <c r="AB7" s="23"/>
      <c r="AC7" s="25"/>
    </row>
    <row r="8" spans="1:29" x14ac:dyDescent="0.2">
      <c r="A8" s="26"/>
      <c r="B8" s="27"/>
      <c r="C8" s="28"/>
      <c r="D8" s="29"/>
      <c r="E8" s="30"/>
      <c r="F8" s="29"/>
      <c r="G8" s="30"/>
      <c r="H8" s="29"/>
      <c r="I8" s="30"/>
      <c r="J8" s="30"/>
      <c r="K8" s="30"/>
      <c r="L8" s="31"/>
      <c r="M8" s="30"/>
      <c r="N8" s="31"/>
      <c r="O8" s="30"/>
      <c r="P8" s="30"/>
      <c r="Q8" s="30"/>
      <c r="R8" s="31"/>
      <c r="S8" s="30"/>
      <c r="T8" s="31"/>
      <c r="U8" s="30"/>
      <c r="V8" s="29"/>
      <c r="W8" s="30"/>
      <c r="X8" s="29"/>
      <c r="Y8" s="30"/>
      <c r="Z8" s="30"/>
      <c r="AA8" s="30"/>
      <c r="AB8" s="31"/>
      <c r="AC8" s="30"/>
    </row>
    <row r="9" spans="1:29" x14ac:dyDescent="0.2">
      <c r="A9" s="32"/>
      <c r="B9" s="33" t="s">
        <v>111</v>
      </c>
      <c r="C9" s="34"/>
      <c r="D9" s="35"/>
      <c r="E9" s="36"/>
      <c r="F9" s="39"/>
      <c r="G9" s="36"/>
      <c r="H9" s="39"/>
      <c r="I9" s="36"/>
      <c r="J9" s="36"/>
      <c r="K9" s="36"/>
      <c r="L9" s="37"/>
      <c r="M9" s="38"/>
      <c r="N9" s="130"/>
      <c r="O9" s="38"/>
      <c r="P9" s="38"/>
      <c r="Q9" s="38"/>
      <c r="R9" s="39"/>
      <c r="S9" s="36"/>
      <c r="T9" s="39"/>
      <c r="U9" s="36"/>
      <c r="V9" s="39"/>
      <c r="W9" s="36"/>
      <c r="X9" s="39"/>
      <c r="Y9" s="36"/>
      <c r="Z9" s="36"/>
      <c r="AA9" s="36"/>
      <c r="AB9" s="37"/>
      <c r="AC9" s="40"/>
    </row>
    <row r="10" spans="1:29" x14ac:dyDescent="0.2">
      <c r="A10" s="41" t="s">
        <v>22</v>
      </c>
      <c r="B10" s="42" t="s">
        <v>36</v>
      </c>
      <c r="C10" s="43">
        <v>33</v>
      </c>
      <c r="D10" s="39">
        <f t="shared" ref="D10:D30" si="0">ROUND(E10*C10,1)</f>
        <v>1137.5</v>
      </c>
      <c r="E10" s="119">
        <f>RCF!$C$47</f>
        <v>34.470999999999997</v>
      </c>
      <c r="F10" s="124">
        <v>682.9</v>
      </c>
      <c r="G10" s="119">
        <f>F10/C10</f>
        <v>20.693939393939392</v>
      </c>
      <c r="H10" s="39">
        <v>712.4</v>
      </c>
      <c r="I10" s="36">
        <f t="shared" ref="I10:I19" si="1">H10/C10</f>
        <v>21.587878787878786</v>
      </c>
      <c r="J10" s="119"/>
      <c r="K10" s="119">
        <f>J10/C10</f>
        <v>0</v>
      </c>
      <c r="L10" s="124">
        <v>646.9</v>
      </c>
      <c r="M10" s="36">
        <f t="shared" ref="M10:M19" si="2">L10/C10</f>
        <v>19.603030303030302</v>
      </c>
      <c r="N10" s="130">
        <v>689</v>
      </c>
      <c r="O10" s="36">
        <f t="shared" ref="O10:O19" si="3">N10/C10</f>
        <v>20.878787878787879</v>
      </c>
      <c r="P10" s="36"/>
      <c r="Q10" s="36">
        <f>P10/C10</f>
        <v>0</v>
      </c>
      <c r="R10" s="124">
        <v>666.5</v>
      </c>
      <c r="S10" s="36">
        <f>R10/$C10</f>
        <v>20.196969696969695</v>
      </c>
      <c r="T10" s="124">
        <v>709.8</v>
      </c>
      <c r="U10" s="36">
        <f>T10/$C10</f>
        <v>21.509090909090908</v>
      </c>
      <c r="V10" s="133">
        <f>ROUNDDOWN(W10*C10,1)</f>
        <v>813.6</v>
      </c>
      <c r="W10" s="36">
        <f>RCF!$J$33</f>
        <v>24.655999999999999</v>
      </c>
      <c r="X10" s="39">
        <v>717.17449999999997</v>
      </c>
      <c r="Y10" s="36">
        <f t="shared" ref="Y10:Y19" si="4">X10/C10</f>
        <v>21.732560606060606</v>
      </c>
      <c r="Z10" s="36"/>
      <c r="AA10" s="36">
        <f>Z10/C10</f>
        <v>0</v>
      </c>
      <c r="AB10" s="133">
        <f t="shared" ref="AB10:AB17" si="5">ROUND(AC10*C10,1)</f>
        <v>800.8</v>
      </c>
      <c r="AC10" s="120">
        <f>RCF!J$41</f>
        <v>24.265999999999998</v>
      </c>
    </row>
    <row r="11" spans="1:29" x14ac:dyDescent="0.2">
      <c r="A11" s="41" t="s">
        <v>5</v>
      </c>
      <c r="B11" s="42" t="s">
        <v>37</v>
      </c>
      <c r="C11" s="43">
        <v>15</v>
      </c>
      <c r="D11" s="39">
        <f t="shared" si="0"/>
        <v>517.1</v>
      </c>
      <c r="E11" s="119">
        <f>RCF!$C$47</f>
        <v>34.470999999999997</v>
      </c>
      <c r="F11" s="124">
        <v>310.39999999999998</v>
      </c>
      <c r="G11" s="119">
        <f t="shared" ref="G11:G30" si="6">F11/C11</f>
        <v>20.693333333333332</v>
      </c>
      <c r="H11" s="39">
        <v>323.89999999999998</v>
      </c>
      <c r="I11" s="36">
        <f t="shared" si="1"/>
        <v>21.59333333333333</v>
      </c>
      <c r="J11" s="119"/>
      <c r="K11" s="119">
        <f t="shared" ref="K11:K30" si="7">J11/C11</f>
        <v>0</v>
      </c>
      <c r="L11" s="124">
        <v>210.8</v>
      </c>
      <c r="M11" s="36">
        <f t="shared" si="2"/>
        <v>14.053333333333335</v>
      </c>
      <c r="N11" s="130">
        <v>224.5</v>
      </c>
      <c r="O11" s="36">
        <f t="shared" si="3"/>
        <v>14.966666666666667</v>
      </c>
      <c r="P11" s="36"/>
      <c r="Q11" s="36">
        <f t="shared" ref="Q11:Q30" si="8">P11/C11</f>
        <v>0</v>
      </c>
      <c r="R11" s="124">
        <v>303.10000000000002</v>
      </c>
      <c r="S11" s="36">
        <f t="shared" ref="S11:U30" si="9">R11/$C11</f>
        <v>20.206666666666667</v>
      </c>
      <c r="T11" s="124">
        <v>322.60000000000002</v>
      </c>
      <c r="U11" s="36">
        <f t="shared" si="9"/>
        <v>21.506666666666668</v>
      </c>
      <c r="V11" s="133">
        <f t="shared" ref="V11:V30" si="10">ROUNDDOWN(W11*C11,1)</f>
        <v>369.8</v>
      </c>
      <c r="W11" s="36">
        <f>RCF!$J$33</f>
        <v>24.655999999999999</v>
      </c>
      <c r="X11" s="39">
        <v>326.08449999999999</v>
      </c>
      <c r="Y11" s="36">
        <f t="shared" si="4"/>
        <v>21.738966666666666</v>
      </c>
      <c r="Z11" s="36"/>
      <c r="AA11" s="36">
        <f t="shared" ref="AA11:AA30" si="11">Z11/C11</f>
        <v>0</v>
      </c>
      <c r="AB11" s="133">
        <f t="shared" si="5"/>
        <v>364</v>
      </c>
      <c r="AC11" s="120">
        <f>RCF!J$41</f>
        <v>24.265999999999998</v>
      </c>
    </row>
    <row r="12" spans="1:29" x14ac:dyDescent="0.2">
      <c r="A12" s="41" t="s">
        <v>24</v>
      </c>
      <c r="B12" s="42" t="s">
        <v>142</v>
      </c>
      <c r="C12" s="43">
        <v>45</v>
      </c>
      <c r="D12" s="39">
        <f t="shared" si="0"/>
        <v>1551.2</v>
      </c>
      <c r="E12" s="119">
        <f>RCF!$C$47</f>
        <v>34.470999999999997</v>
      </c>
      <c r="F12" s="124">
        <v>931.1</v>
      </c>
      <c r="G12" s="119">
        <f t="shared" si="6"/>
        <v>20.691111111111113</v>
      </c>
      <c r="H12" s="39">
        <v>971.7</v>
      </c>
      <c r="I12" s="36">
        <f t="shared" si="1"/>
        <v>21.593333333333334</v>
      </c>
      <c r="J12" s="119"/>
      <c r="K12" s="119">
        <f t="shared" si="7"/>
        <v>0</v>
      </c>
      <c r="L12" s="124">
        <v>882.2</v>
      </c>
      <c r="M12" s="36">
        <f t="shared" si="2"/>
        <v>19.604444444444447</v>
      </c>
      <c r="N12" s="130">
        <v>939.6</v>
      </c>
      <c r="O12" s="36">
        <f t="shared" si="3"/>
        <v>20.88</v>
      </c>
      <c r="P12" s="36"/>
      <c r="Q12" s="36">
        <f t="shared" si="8"/>
        <v>0</v>
      </c>
      <c r="R12" s="124">
        <v>909.1</v>
      </c>
      <c r="S12" s="36">
        <f t="shared" si="9"/>
        <v>20.202222222222222</v>
      </c>
      <c r="T12" s="124">
        <v>967.9</v>
      </c>
      <c r="U12" s="36">
        <f t="shared" si="9"/>
        <v>21.508888888888887</v>
      </c>
      <c r="V12" s="133">
        <f t="shared" si="10"/>
        <v>1109.5</v>
      </c>
      <c r="W12" s="36">
        <f>RCF!$J$33</f>
        <v>24.655999999999999</v>
      </c>
      <c r="X12" s="39">
        <v>978.14779999999996</v>
      </c>
      <c r="Y12" s="36">
        <f t="shared" si="4"/>
        <v>21.736617777777777</v>
      </c>
      <c r="Z12" s="36"/>
      <c r="AA12" s="36">
        <f t="shared" si="11"/>
        <v>0</v>
      </c>
      <c r="AB12" s="133">
        <f t="shared" si="5"/>
        <v>1092</v>
      </c>
      <c r="AC12" s="120">
        <f>RCF!J$41</f>
        <v>24.265999999999998</v>
      </c>
    </row>
    <row r="13" spans="1:29" ht="25.5" x14ac:dyDescent="0.2">
      <c r="A13" s="41" t="s">
        <v>6</v>
      </c>
      <c r="B13" s="42" t="s">
        <v>96</v>
      </c>
      <c r="C13" s="43">
        <v>15</v>
      </c>
      <c r="D13" s="39">
        <f t="shared" si="0"/>
        <v>517.1</v>
      </c>
      <c r="E13" s="119">
        <f>RCF!$C$47</f>
        <v>34.470999999999997</v>
      </c>
      <c r="F13" s="124">
        <v>310.39999999999998</v>
      </c>
      <c r="G13" s="119">
        <f t="shared" si="6"/>
        <v>20.693333333333332</v>
      </c>
      <c r="H13" s="39">
        <v>323.89999999999998</v>
      </c>
      <c r="I13" s="36">
        <f t="shared" si="1"/>
        <v>21.59333333333333</v>
      </c>
      <c r="J13" s="119"/>
      <c r="K13" s="119">
        <f t="shared" si="7"/>
        <v>0</v>
      </c>
      <c r="L13" s="124">
        <v>294</v>
      </c>
      <c r="M13" s="36">
        <f t="shared" si="2"/>
        <v>19.600000000000001</v>
      </c>
      <c r="N13" s="130">
        <v>313.10000000000002</v>
      </c>
      <c r="O13" s="36">
        <f t="shared" si="3"/>
        <v>20.873333333333335</v>
      </c>
      <c r="P13" s="36"/>
      <c r="Q13" s="36">
        <f t="shared" si="8"/>
        <v>0</v>
      </c>
      <c r="R13" s="124">
        <v>303.10000000000002</v>
      </c>
      <c r="S13" s="36">
        <f t="shared" si="9"/>
        <v>20.206666666666667</v>
      </c>
      <c r="T13" s="124">
        <v>322.60000000000002</v>
      </c>
      <c r="U13" s="36">
        <f t="shared" si="9"/>
        <v>21.506666666666668</v>
      </c>
      <c r="V13" s="133">
        <f t="shared" si="10"/>
        <v>369.8</v>
      </c>
      <c r="W13" s="36">
        <f>RCF!$J$33</f>
        <v>24.655999999999999</v>
      </c>
      <c r="X13" s="39">
        <v>326.08449999999999</v>
      </c>
      <c r="Y13" s="36">
        <f t="shared" si="4"/>
        <v>21.738966666666666</v>
      </c>
      <c r="Z13" s="36"/>
      <c r="AA13" s="36">
        <f t="shared" si="11"/>
        <v>0</v>
      </c>
      <c r="AB13" s="133">
        <f t="shared" si="5"/>
        <v>364</v>
      </c>
      <c r="AC13" s="120">
        <f>RCF!J$41</f>
        <v>24.265999999999998</v>
      </c>
    </row>
    <row r="14" spans="1:29" x14ac:dyDescent="0.2">
      <c r="A14" s="41" t="s">
        <v>7</v>
      </c>
      <c r="B14" s="42" t="s">
        <v>134</v>
      </c>
      <c r="C14" s="43">
        <v>12</v>
      </c>
      <c r="D14" s="39">
        <f t="shared" si="0"/>
        <v>413.7</v>
      </c>
      <c r="E14" s="119">
        <f>RCF!$C$47</f>
        <v>34.470999999999997</v>
      </c>
      <c r="F14" s="124">
        <v>248.3</v>
      </c>
      <c r="G14" s="119">
        <f t="shared" si="6"/>
        <v>20.691666666666666</v>
      </c>
      <c r="H14" s="39">
        <v>259.39999999999998</v>
      </c>
      <c r="I14" s="36">
        <f t="shared" si="1"/>
        <v>21.616666666666664</v>
      </c>
      <c r="J14" s="119"/>
      <c r="K14" s="119">
        <f t="shared" si="7"/>
        <v>0</v>
      </c>
      <c r="L14" s="124">
        <v>235.4</v>
      </c>
      <c r="M14" s="36">
        <f t="shared" si="2"/>
        <v>19.616666666666667</v>
      </c>
      <c r="N14" s="130">
        <v>250.7</v>
      </c>
      <c r="O14" s="36">
        <f t="shared" si="3"/>
        <v>20.891666666666666</v>
      </c>
      <c r="P14" s="36"/>
      <c r="Q14" s="36">
        <f t="shared" si="8"/>
        <v>0</v>
      </c>
      <c r="R14" s="124">
        <v>242.2</v>
      </c>
      <c r="S14" s="36">
        <f t="shared" si="9"/>
        <v>20.183333333333334</v>
      </c>
      <c r="T14" s="124">
        <v>258.10000000000002</v>
      </c>
      <c r="U14" s="36">
        <f t="shared" si="9"/>
        <v>21.508333333333336</v>
      </c>
      <c r="V14" s="133">
        <f t="shared" si="10"/>
        <v>295.8</v>
      </c>
      <c r="W14" s="36">
        <f>RCF!$J$33</f>
        <v>24.655999999999999</v>
      </c>
      <c r="X14" s="39">
        <v>261.07900000000001</v>
      </c>
      <c r="Y14" s="36">
        <f t="shared" si="4"/>
        <v>21.756583333333335</v>
      </c>
      <c r="Z14" s="36"/>
      <c r="AA14" s="36">
        <f t="shared" si="11"/>
        <v>0</v>
      </c>
      <c r="AB14" s="133">
        <f t="shared" si="5"/>
        <v>291.2</v>
      </c>
      <c r="AC14" s="120">
        <f>RCF!J$41</f>
        <v>24.265999999999998</v>
      </c>
    </row>
    <row r="15" spans="1:29" x14ac:dyDescent="0.2">
      <c r="A15" s="41" t="s">
        <v>8</v>
      </c>
      <c r="B15" s="42" t="s">
        <v>135</v>
      </c>
      <c r="C15" s="43">
        <v>5</v>
      </c>
      <c r="D15" s="39">
        <f t="shared" si="0"/>
        <v>172.4</v>
      </c>
      <c r="E15" s="119">
        <f>RCF!$C$47</f>
        <v>34.470999999999997</v>
      </c>
      <c r="F15" s="124">
        <v>116</v>
      </c>
      <c r="G15" s="119">
        <f t="shared" si="6"/>
        <v>23.2</v>
      </c>
      <c r="H15" s="39">
        <v>108</v>
      </c>
      <c r="I15" s="36">
        <f t="shared" si="1"/>
        <v>21.6</v>
      </c>
      <c r="J15" s="119"/>
      <c r="K15" s="119">
        <f t="shared" si="7"/>
        <v>0</v>
      </c>
      <c r="L15" s="124">
        <v>97.9</v>
      </c>
      <c r="M15" s="36">
        <f t="shared" si="2"/>
        <v>19.580000000000002</v>
      </c>
      <c r="N15" s="130">
        <v>104.2</v>
      </c>
      <c r="O15" s="36">
        <f t="shared" si="3"/>
        <v>20.84</v>
      </c>
      <c r="P15" s="36"/>
      <c r="Q15" s="36">
        <f t="shared" si="8"/>
        <v>0</v>
      </c>
      <c r="R15" s="124">
        <v>113.1</v>
      </c>
      <c r="S15" s="36">
        <f t="shared" si="9"/>
        <v>22.619999999999997</v>
      </c>
      <c r="T15" s="124">
        <v>107.6</v>
      </c>
      <c r="U15" s="36">
        <f t="shared" si="9"/>
        <v>21.52</v>
      </c>
      <c r="V15" s="133">
        <f t="shared" si="10"/>
        <v>123.2</v>
      </c>
      <c r="W15" s="36">
        <f>RCF!$J$33</f>
        <v>24.655999999999999</v>
      </c>
      <c r="X15" s="39">
        <v>108.7653</v>
      </c>
      <c r="Y15" s="36">
        <f t="shared" si="4"/>
        <v>21.753059999999998</v>
      </c>
      <c r="Z15" s="36"/>
      <c r="AA15" s="36">
        <f t="shared" si="11"/>
        <v>0</v>
      </c>
      <c r="AB15" s="133">
        <f t="shared" si="5"/>
        <v>121.3</v>
      </c>
      <c r="AC15" s="120">
        <f>RCF!J$41</f>
        <v>24.265999999999998</v>
      </c>
    </row>
    <row r="16" spans="1:29" x14ac:dyDescent="0.2">
      <c r="A16" s="41" t="s">
        <v>9</v>
      </c>
      <c r="B16" s="42" t="s">
        <v>136</v>
      </c>
      <c r="C16" s="43">
        <v>9</v>
      </c>
      <c r="D16" s="39">
        <f t="shared" si="0"/>
        <v>310.2</v>
      </c>
      <c r="E16" s="119">
        <f>RCF!$C$47</f>
        <v>34.470999999999997</v>
      </c>
      <c r="F16" s="124">
        <v>186.3</v>
      </c>
      <c r="G16" s="119">
        <f t="shared" si="6"/>
        <v>20.700000000000003</v>
      </c>
      <c r="H16" s="39">
        <v>194.5</v>
      </c>
      <c r="I16" s="36">
        <f t="shared" si="1"/>
        <v>21.611111111111111</v>
      </c>
      <c r="J16" s="119"/>
      <c r="K16" s="119">
        <f t="shared" si="7"/>
        <v>0</v>
      </c>
      <c r="L16" s="124">
        <v>176.2</v>
      </c>
      <c r="M16" s="36">
        <f t="shared" si="2"/>
        <v>19.577777777777776</v>
      </c>
      <c r="N16" s="130">
        <v>187.6</v>
      </c>
      <c r="O16" s="36">
        <f t="shared" si="3"/>
        <v>20.844444444444445</v>
      </c>
      <c r="P16" s="36"/>
      <c r="Q16" s="36">
        <f t="shared" si="8"/>
        <v>0</v>
      </c>
      <c r="R16" s="124">
        <v>181.8</v>
      </c>
      <c r="S16" s="36">
        <f t="shared" si="9"/>
        <v>20.200000000000003</v>
      </c>
      <c r="T16" s="124">
        <v>193.4</v>
      </c>
      <c r="U16" s="36">
        <f t="shared" si="9"/>
        <v>21.488888888888891</v>
      </c>
      <c r="V16" s="133">
        <f t="shared" si="10"/>
        <v>221.9</v>
      </c>
      <c r="W16" s="36">
        <f>RCF!$J$33</f>
        <v>24.655999999999999</v>
      </c>
      <c r="X16" s="39">
        <v>195.75639999999999</v>
      </c>
      <c r="Y16" s="36">
        <f t="shared" si="4"/>
        <v>21.750711111111109</v>
      </c>
      <c r="Z16" s="36"/>
      <c r="AA16" s="36">
        <f t="shared" si="11"/>
        <v>0</v>
      </c>
      <c r="AB16" s="133">
        <f t="shared" si="5"/>
        <v>218.4</v>
      </c>
      <c r="AC16" s="120">
        <f>RCF!J$41</f>
        <v>24.265999999999998</v>
      </c>
    </row>
    <row r="17" spans="1:29" x14ac:dyDescent="0.2">
      <c r="A17" s="41" t="s">
        <v>10</v>
      </c>
      <c r="B17" s="42" t="s">
        <v>137</v>
      </c>
      <c r="C17" s="43">
        <v>6</v>
      </c>
      <c r="D17" s="39">
        <f t="shared" si="0"/>
        <v>206.8</v>
      </c>
      <c r="E17" s="119">
        <f>RCF!$C$47</f>
        <v>34.470999999999997</v>
      </c>
      <c r="F17" s="124">
        <v>124.1</v>
      </c>
      <c r="G17" s="119">
        <f t="shared" si="6"/>
        <v>20.683333333333334</v>
      </c>
      <c r="H17" s="39">
        <v>129.69999999999999</v>
      </c>
      <c r="I17" s="36">
        <f t="shared" si="1"/>
        <v>21.616666666666664</v>
      </c>
      <c r="J17" s="119"/>
      <c r="K17" s="119">
        <f t="shared" si="7"/>
        <v>0</v>
      </c>
      <c r="L17" s="124">
        <v>117.7</v>
      </c>
      <c r="M17" s="36">
        <f t="shared" si="2"/>
        <v>19.616666666666667</v>
      </c>
      <c r="N17" s="130">
        <v>125.4</v>
      </c>
      <c r="O17" s="36">
        <f t="shared" si="3"/>
        <v>20.900000000000002</v>
      </c>
      <c r="P17" s="36"/>
      <c r="Q17" s="36">
        <f t="shared" si="8"/>
        <v>0</v>
      </c>
      <c r="R17" s="124">
        <v>121.2</v>
      </c>
      <c r="S17" s="36">
        <f t="shared" si="9"/>
        <v>20.2</v>
      </c>
      <c r="T17" s="124">
        <v>129.1</v>
      </c>
      <c r="U17" s="36">
        <f t="shared" si="9"/>
        <v>21.516666666666666</v>
      </c>
      <c r="V17" s="133">
        <f t="shared" si="10"/>
        <v>147.9</v>
      </c>
      <c r="W17" s="36">
        <f>RCF!$J$33</f>
        <v>24.655999999999999</v>
      </c>
      <c r="X17" s="39">
        <v>130.5395</v>
      </c>
      <c r="Y17" s="36">
        <f t="shared" si="4"/>
        <v>21.756583333333335</v>
      </c>
      <c r="Z17" s="36"/>
      <c r="AA17" s="36">
        <f t="shared" si="11"/>
        <v>0</v>
      </c>
      <c r="AB17" s="133">
        <f t="shared" si="5"/>
        <v>145.6</v>
      </c>
      <c r="AC17" s="120">
        <f>RCF!J$41</f>
        <v>24.265999999999998</v>
      </c>
    </row>
    <row r="18" spans="1:29" x14ac:dyDescent="0.2">
      <c r="A18" s="41" t="s">
        <v>11</v>
      </c>
      <c r="B18" s="42" t="s">
        <v>141</v>
      </c>
      <c r="C18" s="43">
        <v>8</v>
      </c>
      <c r="D18" s="39">
        <f t="shared" si="0"/>
        <v>275.8</v>
      </c>
      <c r="E18" s="119">
        <f>RCF!$C$47</f>
        <v>34.470999999999997</v>
      </c>
      <c r="F18" s="124">
        <v>165.4</v>
      </c>
      <c r="G18" s="119">
        <f t="shared" si="6"/>
        <v>20.675000000000001</v>
      </c>
      <c r="H18" s="39">
        <v>172.6</v>
      </c>
      <c r="I18" s="36">
        <f t="shared" si="1"/>
        <v>21.574999999999999</v>
      </c>
      <c r="J18" s="119"/>
      <c r="K18" s="119">
        <f t="shared" si="7"/>
        <v>0</v>
      </c>
      <c r="L18" s="124">
        <v>156.9</v>
      </c>
      <c r="M18" s="36">
        <f t="shared" si="2"/>
        <v>19.612500000000001</v>
      </c>
      <c r="N18" s="130">
        <v>167.1</v>
      </c>
      <c r="O18" s="36">
        <f t="shared" si="3"/>
        <v>20.887499999999999</v>
      </c>
      <c r="P18" s="36"/>
      <c r="Q18" s="36">
        <f t="shared" si="8"/>
        <v>0</v>
      </c>
      <c r="R18" s="124">
        <v>161.6</v>
      </c>
      <c r="S18" s="36">
        <f t="shared" si="9"/>
        <v>20.2</v>
      </c>
      <c r="T18" s="124">
        <v>172.1</v>
      </c>
      <c r="U18" s="36">
        <f t="shared" si="9"/>
        <v>21.512499999999999</v>
      </c>
      <c r="V18" s="133">
        <f t="shared" si="10"/>
        <v>197.2</v>
      </c>
      <c r="W18" s="36">
        <f>RCF!$J$33</f>
        <v>24.655999999999999</v>
      </c>
      <c r="X18" s="39">
        <v>154.7448</v>
      </c>
      <c r="Y18" s="36">
        <f t="shared" si="4"/>
        <v>19.3431</v>
      </c>
      <c r="Z18" s="36"/>
      <c r="AA18" s="36">
        <f t="shared" si="11"/>
        <v>0</v>
      </c>
      <c r="AB18" s="39">
        <v>194.3</v>
      </c>
      <c r="AC18" s="120">
        <f>AB18/C18</f>
        <v>24.287500000000001</v>
      </c>
    </row>
    <row r="19" spans="1:29" ht="25.5" x14ac:dyDescent="0.2">
      <c r="A19" s="41" t="s">
        <v>12</v>
      </c>
      <c r="B19" s="42" t="s">
        <v>140</v>
      </c>
      <c r="C19" s="43">
        <v>14</v>
      </c>
      <c r="D19" s="39">
        <f t="shared" si="0"/>
        <v>482.6</v>
      </c>
      <c r="E19" s="119">
        <f>RCF!$C$47</f>
        <v>34.470999999999997</v>
      </c>
      <c r="F19" s="124">
        <v>289.60000000000002</v>
      </c>
      <c r="G19" s="119">
        <f t="shared" si="6"/>
        <v>20.685714285714287</v>
      </c>
      <c r="H19" s="39">
        <v>302.3</v>
      </c>
      <c r="I19" s="36">
        <f t="shared" si="1"/>
        <v>21.592857142857145</v>
      </c>
      <c r="J19" s="119"/>
      <c r="K19" s="119">
        <f t="shared" si="7"/>
        <v>0</v>
      </c>
      <c r="L19" s="124">
        <v>274.7</v>
      </c>
      <c r="M19" s="36">
        <f t="shared" si="2"/>
        <v>19.62142857142857</v>
      </c>
      <c r="N19" s="130">
        <v>292.60000000000002</v>
      </c>
      <c r="O19" s="36">
        <f t="shared" si="3"/>
        <v>20.900000000000002</v>
      </c>
      <c r="P19" s="36"/>
      <c r="Q19" s="36">
        <f t="shared" si="8"/>
        <v>0</v>
      </c>
      <c r="R19" s="124">
        <v>282.8</v>
      </c>
      <c r="S19" s="36">
        <f t="shared" si="9"/>
        <v>20.2</v>
      </c>
      <c r="T19" s="124">
        <v>501.1</v>
      </c>
      <c r="U19" s="36">
        <f t="shared" si="9"/>
        <v>35.792857142857144</v>
      </c>
      <c r="V19" s="133">
        <f t="shared" si="10"/>
        <v>345.1</v>
      </c>
      <c r="W19" s="36">
        <f>RCF!$J$33</f>
        <v>24.655999999999999</v>
      </c>
      <c r="X19" s="39">
        <v>304.31029999999998</v>
      </c>
      <c r="Y19" s="36">
        <f t="shared" si="4"/>
        <v>21.736449999999998</v>
      </c>
      <c r="Z19" s="36"/>
      <c r="AA19" s="36">
        <f t="shared" si="11"/>
        <v>0</v>
      </c>
      <c r="AB19" s="133">
        <f>ROUND(AC19*C19,1)</f>
        <v>339.7</v>
      </c>
      <c r="AC19" s="120">
        <f>RCF!J$41</f>
        <v>24.265999999999998</v>
      </c>
    </row>
    <row r="20" spans="1:29" ht="25.5" x14ac:dyDescent="0.2">
      <c r="A20" s="41" t="s">
        <v>25</v>
      </c>
      <c r="B20" s="42" t="s">
        <v>138</v>
      </c>
      <c r="C20" s="43"/>
      <c r="D20" s="39">
        <f t="shared" si="0"/>
        <v>0</v>
      </c>
      <c r="E20" s="36">
        <v>0</v>
      </c>
      <c r="F20" s="124">
        <v>0</v>
      </c>
      <c r="G20" s="119">
        <v>0</v>
      </c>
      <c r="H20" s="39">
        <v>181.3</v>
      </c>
      <c r="I20" s="36">
        <v>0</v>
      </c>
      <c r="J20" s="119"/>
      <c r="K20" s="119"/>
      <c r="L20" s="124">
        <v>0</v>
      </c>
      <c r="M20" s="36"/>
      <c r="N20" s="130">
        <v>0</v>
      </c>
      <c r="O20" s="36">
        <v>0</v>
      </c>
      <c r="P20" s="36"/>
      <c r="Q20" s="36"/>
      <c r="R20" s="124">
        <v>0</v>
      </c>
      <c r="S20" s="36">
        <v>0</v>
      </c>
      <c r="T20" s="124">
        <v>0</v>
      </c>
      <c r="U20" s="36">
        <v>0</v>
      </c>
      <c r="V20" s="133">
        <f t="shared" si="10"/>
        <v>0</v>
      </c>
      <c r="W20" s="36">
        <v>0</v>
      </c>
      <c r="X20" s="39">
        <v>0</v>
      </c>
      <c r="Y20" s="36">
        <v>0</v>
      </c>
      <c r="Z20" s="36"/>
      <c r="AA20" s="36" t="e">
        <f t="shared" si="11"/>
        <v>#DIV/0!</v>
      </c>
      <c r="AB20" s="133">
        <f>ROUND(AC20*C20,1)</f>
        <v>0</v>
      </c>
      <c r="AC20" s="40">
        <v>0</v>
      </c>
    </row>
    <row r="21" spans="1:29" ht="25.5" x14ac:dyDescent="0.2">
      <c r="A21" s="41" t="s">
        <v>21</v>
      </c>
      <c r="B21" s="42" t="s">
        <v>139</v>
      </c>
      <c r="C21" s="43"/>
      <c r="D21" s="39">
        <f t="shared" si="0"/>
        <v>0</v>
      </c>
      <c r="E21" s="36">
        <v>0</v>
      </c>
      <c r="F21" s="124">
        <v>0</v>
      </c>
      <c r="G21" s="119">
        <v>0</v>
      </c>
      <c r="H21" s="39">
        <v>0</v>
      </c>
      <c r="I21" s="36">
        <v>0</v>
      </c>
      <c r="J21" s="119"/>
      <c r="K21" s="119"/>
      <c r="L21" s="124">
        <v>0</v>
      </c>
      <c r="M21" s="36"/>
      <c r="N21" s="130">
        <v>0</v>
      </c>
      <c r="O21" s="36">
        <v>0</v>
      </c>
      <c r="P21" s="36"/>
      <c r="Q21" s="36"/>
      <c r="R21" s="124">
        <v>0</v>
      </c>
      <c r="S21" s="36">
        <v>0</v>
      </c>
      <c r="T21" s="124">
        <v>0</v>
      </c>
      <c r="U21" s="36">
        <v>0</v>
      </c>
      <c r="V21" s="133">
        <f t="shared" si="10"/>
        <v>0</v>
      </c>
      <c r="W21" s="36">
        <v>0</v>
      </c>
      <c r="X21" s="39">
        <v>0</v>
      </c>
      <c r="Y21" s="36">
        <v>0</v>
      </c>
      <c r="Z21" s="36"/>
      <c r="AA21" s="36" t="e">
        <f t="shared" si="11"/>
        <v>#DIV/0!</v>
      </c>
      <c r="AB21" s="133">
        <f>ROUND(AC21*C21,1)</f>
        <v>0</v>
      </c>
      <c r="AC21" s="40">
        <v>0</v>
      </c>
    </row>
    <row r="22" spans="1:29" x14ac:dyDescent="0.2">
      <c r="A22" s="41" t="s">
        <v>17</v>
      </c>
      <c r="B22" s="42" t="s">
        <v>143</v>
      </c>
      <c r="C22" s="43">
        <v>16</v>
      </c>
      <c r="D22" s="39">
        <f t="shared" si="0"/>
        <v>551.5</v>
      </c>
      <c r="E22" s="119">
        <f>RCF!$C$47</f>
        <v>34.470999999999997</v>
      </c>
      <c r="F22" s="124">
        <v>371.1</v>
      </c>
      <c r="G22" s="119">
        <f t="shared" si="6"/>
        <v>23.193750000000001</v>
      </c>
      <c r="H22" s="39">
        <v>344.7</v>
      </c>
      <c r="I22" s="36">
        <f t="shared" ref="I22:I29" si="12">H22/C22</f>
        <v>21.543749999999999</v>
      </c>
      <c r="J22" s="119"/>
      <c r="K22" s="119"/>
      <c r="L22" s="124">
        <v>331.2</v>
      </c>
      <c r="M22" s="36">
        <f t="shared" ref="M22:M30" si="13">L22/C22</f>
        <v>20.7</v>
      </c>
      <c r="N22" s="130">
        <v>352.7</v>
      </c>
      <c r="O22" s="36">
        <f t="shared" ref="O22:O30" si="14">N22/C22</f>
        <v>22.043749999999999</v>
      </c>
      <c r="P22" s="36"/>
      <c r="Q22" s="36"/>
      <c r="R22" s="124">
        <v>362.4</v>
      </c>
      <c r="S22" s="36">
        <v>0</v>
      </c>
      <c r="T22" s="124">
        <v>385.8</v>
      </c>
      <c r="U22" s="36">
        <v>0</v>
      </c>
      <c r="V22" s="133">
        <f t="shared" si="10"/>
        <v>394.4</v>
      </c>
      <c r="W22" s="36">
        <f>RCF!$J$33</f>
        <v>24.655999999999999</v>
      </c>
      <c r="X22" s="39">
        <v>350.92399999999998</v>
      </c>
      <c r="Y22" s="36">
        <f t="shared" ref="Y22:Y30" si="15">X22/C22</f>
        <v>21.932749999999999</v>
      </c>
      <c r="Z22" s="36"/>
      <c r="AA22" s="36">
        <f t="shared" si="11"/>
        <v>0</v>
      </c>
      <c r="AB22" s="133">
        <f>ROUND(AC22*C22,1)</f>
        <v>0</v>
      </c>
      <c r="AC22" s="40"/>
    </row>
    <row r="23" spans="1:29" x14ac:dyDescent="0.2">
      <c r="A23" s="41" t="s">
        <v>20</v>
      </c>
      <c r="B23" s="42" t="s">
        <v>144</v>
      </c>
      <c r="C23" s="43">
        <v>16</v>
      </c>
      <c r="D23" s="39">
        <f t="shared" si="0"/>
        <v>551.5</v>
      </c>
      <c r="E23" s="119">
        <f>RCF!$C$47</f>
        <v>34.470999999999997</v>
      </c>
      <c r="F23" s="124">
        <v>371.1</v>
      </c>
      <c r="G23" s="119">
        <f t="shared" si="6"/>
        <v>23.193750000000001</v>
      </c>
      <c r="H23" s="39">
        <v>344.7</v>
      </c>
      <c r="I23" s="36">
        <f t="shared" si="12"/>
        <v>21.543749999999999</v>
      </c>
      <c r="J23" s="119"/>
      <c r="K23" s="119"/>
      <c r="L23" s="124">
        <v>331.2</v>
      </c>
      <c r="M23" s="36">
        <f t="shared" si="13"/>
        <v>20.7</v>
      </c>
      <c r="N23" s="130">
        <v>352.7</v>
      </c>
      <c r="O23" s="36">
        <f t="shared" si="14"/>
        <v>22.043749999999999</v>
      </c>
      <c r="P23" s="36"/>
      <c r="Q23" s="36"/>
      <c r="R23" s="124">
        <v>362.4</v>
      </c>
      <c r="S23" s="36">
        <v>0</v>
      </c>
      <c r="T23" s="124">
        <v>385.8</v>
      </c>
      <c r="U23" s="36">
        <v>0</v>
      </c>
      <c r="V23" s="133">
        <f t="shared" si="10"/>
        <v>394.4</v>
      </c>
      <c r="W23" s="36">
        <f>RCF!$J$33</f>
        <v>24.655999999999999</v>
      </c>
      <c r="X23" s="39">
        <v>350.92399999999998</v>
      </c>
      <c r="Y23" s="36">
        <f t="shared" si="15"/>
        <v>21.932749999999999</v>
      </c>
      <c r="Z23" s="36"/>
      <c r="AA23" s="36">
        <f t="shared" si="11"/>
        <v>0</v>
      </c>
      <c r="AB23" s="133">
        <f>ROUND(AC23*C23,1)</f>
        <v>388.3</v>
      </c>
      <c r="AC23" s="120">
        <f>RCF!J$41</f>
        <v>24.265999999999998</v>
      </c>
    </row>
    <row r="24" spans="1:29" x14ac:dyDescent="0.2">
      <c r="A24" s="41" t="s">
        <v>18</v>
      </c>
      <c r="B24" s="42" t="s">
        <v>146</v>
      </c>
      <c r="C24" s="43">
        <v>15</v>
      </c>
      <c r="D24" s="39">
        <f t="shared" si="0"/>
        <v>517.1</v>
      </c>
      <c r="E24" s="119">
        <f>RCF!$C$47</f>
        <v>34.470999999999997</v>
      </c>
      <c r="F24" s="124">
        <v>348.1</v>
      </c>
      <c r="G24" s="119">
        <f t="shared" si="6"/>
        <v>23.206666666666667</v>
      </c>
      <c r="H24" s="39">
        <v>362.9</v>
      </c>
      <c r="I24" s="36">
        <f t="shared" si="12"/>
        <v>24.193333333333332</v>
      </c>
      <c r="J24" s="119"/>
      <c r="K24" s="119">
        <f t="shared" si="7"/>
        <v>0</v>
      </c>
      <c r="L24" s="124">
        <v>329.9</v>
      </c>
      <c r="M24" s="36">
        <f t="shared" si="13"/>
        <v>21.993333333333332</v>
      </c>
      <c r="N24" s="130">
        <v>351.4</v>
      </c>
      <c r="O24" s="36">
        <f t="shared" si="14"/>
        <v>23.426666666666666</v>
      </c>
      <c r="P24" s="36"/>
      <c r="Q24" s="36">
        <f t="shared" si="8"/>
        <v>0</v>
      </c>
      <c r="R24" s="124">
        <v>339.9</v>
      </c>
      <c r="S24" s="36">
        <f t="shared" si="9"/>
        <v>22.66</v>
      </c>
      <c r="T24" s="124">
        <v>361.5</v>
      </c>
      <c r="U24" s="36">
        <f t="shared" si="9"/>
        <v>24.1</v>
      </c>
      <c r="V24" s="133">
        <f t="shared" si="10"/>
        <v>369.8</v>
      </c>
      <c r="W24" s="36">
        <f>RCF!$J$33</f>
        <v>24.655999999999999</v>
      </c>
      <c r="X24" s="39">
        <v>368.78729999999996</v>
      </c>
      <c r="Y24" s="36">
        <f t="shared" si="15"/>
        <v>24.585819999999998</v>
      </c>
      <c r="Z24" s="36"/>
      <c r="AA24" s="36">
        <f t="shared" si="11"/>
        <v>0</v>
      </c>
      <c r="AB24" s="39">
        <v>364</v>
      </c>
      <c r="AC24" s="120">
        <f t="shared" ref="AC24:AC29" si="16">AB24/C24</f>
        <v>24.266666666666666</v>
      </c>
    </row>
    <row r="25" spans="1:29" x14ac:dyDescent="0.2">
      <c r="A25" s="41" t="s">
        <v>19</v>
      </c>
      <c r="B25" s="42" t="s">
        <v>145</v>
      </c>
      <c r="C25" s="43">
        <v>30</v>
      </c>
      <c r="D25" s="39">
        <f t="shared" si="0"/>
        <v>1034.0999999999999</v>
      </c>
      <c r="E25" s="119">
        <f>RCF!$C$47</f>
        <v>34.470999999999997</v>
      </c>
      <c r="F25" s="124">
        <v>348.1</v>
      </c>
      <c r="G25" s="119">
        <f t="shared" si="6"/>
        <v>11.603333333333333</v>
      </c>
      <c r="H25" s="39">
        <v>362.9</v>
      </c>
      <c r="I25" s="36">
        <f t="shared" si="12"/>
        <v>12.096666666666666</v>
      </c>
      <c r="J25" s="119"/>
      <c r="K25" s="119">
        <f t="shared" si="7"/>
        <v>0</v>
      </c>
      <c r="L25" s="124">
        <v>329.9</v>
      </c>
      <c r="M25" s="36">
        <f t="shared" si="13"/>
        <v>10.996666666666666</v>
      </c>
      <c r="N25" s="130">
        <v>351.4</v>
      </c>
      <c r="O25" s="36">
        <f t="shared" si="14"/>
        <v>11.713333333333333</v>
      </c>
      <c r="P25" s="36"/>
      <c r="Q25" s="36">
        <f t="shared" si="8"/>
        <v>0</v>
      </c>
      <c r="R25" s="124">
        <v>339.9</v>
      </c>
      <c r="S25" s="36">
        <f t="shared" si="9"/>
        <v>11.33</v>
      </c>
      <c r="T25" s="124">
        <v>361.5</v>
      </c>
      <c r="U25" s="36">
        <f t="shared" si="9"/>
        <v>12.05</v>
      </c>
      <c r="V25" s="133">
        <f t="shared" si="10"/>
        <v>739.6</v>
      </c>
      <c r="W25" s="36">
        <f>RCF!$J$33</f>
        <v>24.655999999999999</v>
      </c>
      <c r="X25" s="39">
        <v>368.78729999999996</v>
      </c>
      <c r="Y25" s="36">
        <f t="shared" si="15"/>
        <v>12.292909999999999</v>
      </c>
      <c r="Z25" s="36"/>
      <c r="AA25" s="36">
        <f t="shared" si="11"/>
        <v>0</v>
      </c>
      <c r="AB25" s="39">
        <v>364</v>
      </c>
      <c r="AC25" s="120">
        <f t="shared" si="16"/>
        <v>12.133333333333333</v>
      </c>
    </row>
    <row r="26" spans="1:29" x14ac:dyDescent="0.2">
      <c r="A26" s="41" t="s">
        <v>23</v>
      </c>
      <c r="B26" s="42" t="s">
        <v>147</v>
      </c>
      <c r="C26" s="43">
        <v>45</v>
      </c>
      <c r="D26" s="39">
        <f t="shared" si="0"/>
        <v>1551.2</v>
      </c>
      <c r="E26" s="119">
        <f>RCF!$C$47</f>
        <v>34.470999999999997</v>
      </c>
      <c r="F26" s="124">
        <v>348.1</v>
      </c>
      <c r="G26" s="119">
        <f t="shared" si="6"/>
        <v>7.735555555555556</v>
      </c>
      <c r="H26" s="39">
        <v>362.9</v>
      </c>
      <c r="I26" s="36">
        <f t="shared" si="12"/>
        <v>8.0644444444444439</v>
      </c>
      <c r="J26" s="119"/>
      <c r="K26" s="119">
        <f t="shared" si="7"/>
        <v>0</v>
      </c>
      <c r="L26" s="124">
        <v>329.9</v>
      </c>
      <c r="M26" s="36">
        <f t="shared" si="13"/>
        <v>7.3311111111111105</v>
      </c>
      <c r="N26" s="130">
        <v>351.4</v>
      </c>
      <c r="O26" s="36">
        <f t="shared" si="14"/>
        <v>7.8088888888888883</v>
      </c>
      <c r="P26" s="36"/>
      <c r="Q26" s="36">
        <f t="shared" si="8"/>
        <v>0</v>
      </c>
      <c r="R26" s="124">
        <v>339.9</v>
      </c>
      <c r="S26" s="36">
        <f t="shared" si="9"/>
        <v>7.5533333333333328</v>
      </c>
      <c r="T26" s="124">
        <v>361.5</v>
      </c>
      <c r="U26" s="36">
        <f t="shared" si="9"/>
        <v>8.0333333333333332</v>
      </c>
      <c r="V26" s="133">
        <f t="shared" si="10"/>
        <v>1109.5</v>
      </c>
      <c r="W26" s="36">
        <f>RCF!$J$33</f>
        <v>24.655999999999999</v>
      </c>
      <c r="X26" s="39">
        <v>368.78729999999996</v>
      </c>
      <c r="Y26" s="36">
        <f t="shared" si="15"/>
        <v>8.1952733333333327</v>
      </c>
      <c r="Z26" s="36"/>
      <c r="AA26" s="36">
        <f t="shared" si="11"/>
        <v>0</v>
      </c>
      <c r="AB26" s="39">
        <v>364</v>
      </c>
      <c r="AC26" s="120">
        <f t="shared" si="16"/>
        <v>8.0888888888888886</v>
      </c>
    </row>
    <row r="27" spans="1:29" x14ac:dyDescent="0.2">
      <c r="A27" s="41" t="s">
        <v>14</v>
      </c>
      <c r="B27" s="42" t="s">
        <v>148</v>
      </c>
      <c r="C27" s="43">
        <v>15</v>
      </c>
      <c r="D27" s="39">
        <f t="shared" si="0"/>
        <v>517.1</v>
      </c>
      <c r="E27" s="119">
        <f>RCF!$C$47</f>
        <v>34.470999999999997</v>
      </c>
      <c r="F27" s="124">
        <v>348.1</v>
      </c>
      <c r="G27" s="119">
        <f t="shared" si="6"/>
        <v>23.206666666666667</v>
      </c>
      <c r="H27" s="39">
        <v>361.6</v>
      </c>
      <c r="I27" s="36">
        <f t="shared" si="12"/>
        <v>24.106666666666669</v>
      </c>
      <c r="J27" s="119"/>
      <c r="K27" s="119">
        <f t="shared" si="7"/>
        <v>0</v>
      </c>
      <c r="L27" s="124">
        <v>363.3</v>
      </c>
      <c r="M27" s="36">
        <f t="shared" si="13"/>
        <v>24.220000000000002</v>
      </c>
      <c r="N27" s="130">
        <v>386.9</v>
      </c>
      <c r="O27" s="36">
        <f t="shared" si="14"/>
        <v>25.793333333333333</v>
      </c>
      <c r="P27" s="36"/>
      <c r="Q27" s="36">
        <f t="shared" si="8"/>
        <v>0</v>
      </c>
      <c r="R27" s="124">
        <v>339.9</v>
      </c>
      <c r="S27" s="36">
        <f t="shared" si="9"/>
        <v>22.66</v>
      </c>
      <c r="T27" s="124">
        <v>361.5</v>
      </c>
      <c r="U27" s="36">
        <f t="shared" si="9"/>
        <v>24.1</v>
      </c>
      <c r="V27" s="133">
        <f t="shared" si="10"/>
        <v>369.8</v>
      </c>
      <c r="W27" s="36">
        <f>RCF!$J$33</f>
        <v>24.655999999999999</v>
      </c>
      <c r="X27" s="39">
        <v>368.78729999999996</v>
      </c>
      <c r="Y27" s="36">
        <f t="shared" si="15"/>
        <v>24.585819999999998</v>
      </c>
      <c r="Z27" s="36"/>
      <c r="AA27" s="36">
        <f t="shared" si="11"/>
        <v>0</v>
      </c>
      <c r="AB27" s="39">
        <v>364</v>
      </c>
      <c r="AC27" s="120">
        <f t="shared" si="16"/>
        <v>24.266666666666666</v>
      </c>
    </row>
    <row r="28" spans="1:29" ht="25.5" x14ac:dyDescent="0.2">
      <c r="A28" s="41" t="s">
        <v>15</v>
      </c>
      <c r="B28" s="42" t="s">
        <v>149</v>
      </c>
      <c r="C28" s="43">
        <v>30</v>
      </c>
      <c r="D28" s="39">
        <f t="shared" si="0"/>
        <v>1034.0999999999999</v>
      </c>
      <c r="E28" s="119">
        <f>RCF!$C$47</f>
        <v>34.470999999999997</v>
      </c>
      <c r="F28" s="124">
        <v>348.1</v>
      </c>
      <c r="G28" s="119">
        <f t="shared" si="6"/>
        <v>11.603333333333333</v>
      </c>
      <c r="H28" s="39">
        <v>361.6</v>
      </c>
      <c r="I28" s="36">
        <f t="shared" si="12"/>
        <v>12.053333333333335</v>
      </c>
      <c r="J28" s="119"/>
      <c r="K28" s="119">
        <f t="shared" si="7"/>
        <v>0</v>
      </c>
      <c r="L28" s="124">
        <v>363.3</v>
      </c>
      <c r="M28" s="36">
        <f t="shared" si="13"/>
        <v>12.110000000000001</v>
      </c>
      <c r="N28" s="130">
        <v>386.9</v>
      </c>
      <c r="O28" s="36">
        <f t="shared" si="14"/>
        <v>12.896666666666667</v>
      </c>
      <c r="P28" s="36"/>
      <c r="Q28" s="36">
        <f t="shared" si="8"/>
        <v>0</v>
      </c>
      <c r="R28" s="124">
        <v>339.9</v>
      </c>
      <c r="S28" s="36">
        <f t="shared" si="9"/>
        <v>11.33</v>
      </c>
      <c r="T28" s="124">
        <v>361.5</v>
      </c>
      <c r="U28" s="36">
        <f t="shared" si="9"/>
        <v>12.05</v>
      </c>
      <c r="V28" s="133">
        <f t="shared" si="10"/>
        <v>739.6</v>
      </c>
      <c r="W28" s="36">
        <f>RCF!$J$33</f>
        <v>24.655999999999999</v>
      </c>
      <c r="X28" s="39">
        <v>368.78729999999996</v>
      </c>
      <c r="Y28" s="36">
        <f t="shared" si="15"/>
        <v>12.292909999999999</v>
      </c>
      <c r="Z28" s="36"/>
      <c r="AA28" s="36">
        <f t="shared" si="11"/>
        <v>0</v>
      </c>
      <c r="AB28" s="39">
        <v>364</v>
      </c>
      <c r="AC28" s="120">
        <f t="shared" si="16"/>
        <v>12.133333333333333</v>
      </c>
    </row>
    <row r="29" spans="1:29" x14ac:dyDescent="0.2">
      <c r="A29" s="41" t="s">
        <v>16</v>
      </c>
      <c r="B29" s="42" t="s">
        <v>150</v>
      </c>
      <c r="C29" s="43">
        <v>45</v>
      </c>
      <c r="D29" s="39">
        <f t="shared" si="0"/>
        <v>1551.2</v>
      </c>
      <c r="E29" s="119">
        <f>RCF!$C$47</f>
        <v>34.470999999999997</v>
      </c>
      <c r="F29" s="124">
        <v>348.1</v>
      </c>
      <c r="G29" s="119">
        <f t="shared" si="6"/>
        <v>7.735555555555556</v>
      </c>
      <c r="H29" s="39">
        <v>361.6</v>
      </c>
      <c r="I29" s="36">
        <f t="shared" si="12"/>
        <v>8.0355555555555558</v>
      </c>
      <c r="J29" s="119"/>
      <c r="K29" s="119">
        <f t="shared" si="7"/>
        <v>0</v>
      </c>
      <c r="L29" s="124">
        <v>363.3</v>
      </c>
      <c r="M29" s="36">
        <f t="shared" si="13"/>
        <v>8.0733333333333341</v>
      </c>
      <c r="N29" s="130">
        <v>386.9</v>
      </c>
      <c r="O29" s="36">
        <f t="shared" si="14"/>
        <v>8.5977777777777771</v>
      </c>
      <c r="P29" s="36"/>
      <c r="Q29" s="36">
        <f t="shared" si="8"/>
        <v>0</v>
      </c>
      <c r="R29" s="124">
        <v>339.9</v>
      </c>
      <c r="S29" s="36">
        <f t="shared" si="9"/>
        <v>7.5533333333333328</v>
      </c>
      <c r="T29" s="124">
        <v>361.5</v>
      </c>
      <c r="U29" s="36">
        <f t="shared" si="9"/>
        <v>8.0333333333333332</v>
      </c>
      <c r="V29" s="133">
        <f t="shared" si="10"/>
        <v>1109.5</v>
      </c>
      <c r="W29" s="36">
        <f>RCF!$J$33</f>
        <v>24.655999999999999</v>
      </c>
      <c r="X29" s="39">
        <v>368.78729999999996</v>
      </c>
      <c r="Y29" s="36">
        <f t="shared" si="15"/>
        <v>8.1952733333333327</v>
      </c>
      <c r="Z29" s="36"/>
      <c r="AA29" s="36">
        <f t="shared" si="11"/>
        <v>0</v>
      </c>
      <c r="AB29" s="39">
        <v>364</v>
      </c>
      <c r="AC29" s="120">
        <f t="shared" si="16"/>
        <v>8.0888888888888886</v>
      </c>
    </row>
    <row r="30" spans="1:29" x14ac:dyDescent="0.2">
      <c r="A30" s="41" t="s">
        <v>13</v>
      </c>
      <c r="B30" s="44" t="s">
        <v>151</v>
      </c>
      <c r="C30" s="43">
        <v>21.43</v>
      </c>
      <c r="D30" s="39">
        <f t="shared" si="0"/>
        <v>738.7</v>
      </c>
      <c r="E30" s="119">
        <f>RCF!$C$47</f>
        <v>34.470999999999997</v>
      </c>
      <c r="F30" s="124">
        <v>443.6</v>
      </c>
      <c r="G30" s="119">
        <f t="shared" si="6"/>
        <v>20.699953336444239</v>
      </c>
      <c r="H30" s="39">
        <v>361.6</v>
      </c>
      <c r="I30" s="36">
        <f>I10</f>
        <v>21.587878787878786</v>
      </c>
      <c r="J30" s="119"/>
      <c r="K30" s="119">
        <f t="shared" si="7"/>
        <v>0</v>
      </c>
      <c r="L30" s="124">
        <v>420.3</v>
      </c>
      <c r="M30" s="36">
        <f t="shared" si="13"/>
        <v>19.612692487167521</v>
      </c>
      <c r="N30" s="125">
        <v>447.6</v>
      </c>
      <c r="O30" s="36">
        <f t="shared" si="14"/>
        <v>20.886607559496035</v>
      </c>
      <c r="P30" s="36"/>
      <c r="Q30" s="36">
        <f t="shared" si="8"/>
        <v>0</v>
      </c>
      <c r="R30" s="124">
        <v>433.1</v>
      </c>
      <c r="S30" s="36">
        <f t="shared" si="9"/>
        <v>20.209986000933274</v>
      </c>
      <c r="T30" s="124">
        <v>461.1</v>
      </c>
      <c r="U30" s="36">
        <f t="shared" si="9"/>
        <v>21.516565562295849</v>
      </c>
      <c r="V30" s="133">
        <f t="shared" si="10"/>
        <v>528.29999999999995</v>
      </c>
      <c r="W30" s="36">
        <f>RCF!$J$33</f>
        <v>24.655999999999999</v>
      </c>
      <c r="X30" s="39">
        <v>469.94220000000001</v>
      </c>
      <c r="Y30" s="36">
        <f t="shared" si="15"/>
        <v>21.929174055062997</v>
      </c>
      <c r="Z30" s="36"/>
      <c r="AA30" s="36">
        <f t="shared" si="11"/>
        <v>0</v>
      </c>
      <c r="AB30" s="133">
        <f>ROUND(AC30*C30,1)</f>
        <v>520</v>
      </c>
      <c r="AC30" s="120">
        <f>RCF!J$41</f>
        <v>24.265999999999998</v>
      </c>
    </row>
    <row r="31" spans="1:29" x14ac:dyDescent="0.2">
      <c r="A31" s="45"/>
      <c r="B31" s="46"/>
      <c r="C31" s="47"/>
      <c r="D31" s="48"/>
      <c r="E31" s="49"/>
      <c r="F31" s="122"/>
      <c r="G31" s="49"/>
      <c r="H31" s="48"/>
      <c r="I31" s="50"/>
      <c r="J31" s="49"/>
      <c r="K31" s="49"/>
      <c r="L31" s="48"/>
      <c r="M31" s="50"/>
      <c r="N31" s="48"/>
      <c r="O31" s="50"/>
      <c r="P31" s="50"/>
      <c r="Q31" s="50"/>
      <c r="R31" s="51"/>
      <c r="S31" s="50"/>
      <c r="T31" s="51"/>
      <c r="U31" s="50"/>
      <c r="V31" s="48"/>
      <c r="W31" s="50"/>
      <c r="X31" s="48"/>
      <c r="Y31" s="50"/>
      <c r="Z31" s="50"/>
      <c r="AA31" s="50"/>
      <c r="AB31" s="52"/>
      <c r="AC31" s="53"/>
    </row>
    <row r="32" spans="1:29" s="64" customFormat="1" x14ac:dyDescent="0.2">
      <c r="A32" s="54"/>
      <c r="B32" s="55" t="s">
        <v>4</v>
      </c>
      <c r="C32" s="56"/>
      <c r="D32" s="57"/>
      <c r="E32" s="58"/>
      <c r="F32" s="62"/>
      <c r="G32" s="58"/>
      <c r="H32" s="132"/>
      <c r="I32" s="60"/>
      <c r="J32" s="58"/>
      <c r="K32" s="58"/>
      <c r="L32" s="59"/>
      <c r="M32" s="60"/>
      <c r="N32" s="59"/>
      <c r="O32" s="61"/>
      <c r="P32" s="60"/>
      <c r="Q32" s="60"/>
      <c r="R32" s="62"/>
      <c r="S32" s="60"/>
      <c r="T32" s="62"/>
      <c r="U32" s="60"/>
      <c r="V32" s="132"/>
      <c r="W32" s="60"/>
      <c r="X32" s="132"/>
      <c r="Y32" s="60"/>
      <c r="Z32" s="60"/>
      <c r="AA32" s="60"/>
      <c r="AB32" s="58"/>
      <c r="AC32" s="63"/>
    </row>
    <row r="33" spans="1:29" s="64" customFormat="1" x14ac:dyDescent="0.2">
      <c r="A33" s="65"/>
      <c r="B33" s="66"/>
      <c r="C33" s="67"/>
      <c r="D33" s="68"/>
      <c r="E33" s="69"/>
      <c r="F33" s="72"/>
      <c r="G33" s="69"/>
      <c r="H33" s="72"/>
      <c r="I33" s="69"/>
      <c r="J33" s="69"/>
      <c r="K33" s="69"/>
      <c r="L33" s="70"/>
      <c r="M33" s="71"/>
      <c r="N33" s="70"/>
      <c r="O33" s="71"/>
      <c r="P33" s="71"/>
      <c r="Q33" s="71"/>
      <c r="R33" s="72"/>
      <c r="S33" s="69"/>
      <c r="T33" s="72"/>
      <c r="U33" s="69"/>
      <c r="V33" s="72"/>
      <c r="W33" s="69"/>
      <c r="X33" s="72"/>
      <c r="Y33" s="69"/>
      <c r="Z33" s="69"/>
      <c r="AA33" s="69"/>
      <c r="AB33" s="31"/>
      <c r="AC33" s="73"/>
    </row>
    <row r="34" spans="1:29" s="64" customFormat="1" ht="25.5" x14ac:dyDescent="0.2">
      <c r="A34" s="74" t="s">
        <v>112</v>
      </c>
      <c r="B34" s="42" t="s">
        <v>152</v>
      </c>
      <c r="C34" s="43">
        <v>7.5</v>
      </c>
      <c r="D34" s="75">
        <f>ROUND(E34*C34,1)</f>
        <v>0</v>
      </c>
      <c r="E34" s="76">
        <f>AC34</f>
        <v>0</v>
      </c>
      <c r="F34" s="39">
        <f>ROUND(G34*$C34,1)</f>
        <v>0</v>
      </c>
      <c r="G34" s="36">
        <f>RCF!G5</f>
        <v>0</v>
      </c>
      <c r="H34" s="39">
        <f>ROUNDDOWN(I34*C34,1)</f>
        <v>162.9</v>
      </c>
      <c r="I34" s="36">
        <f>RCF!G37</f>
        <v>21.72</v>
      </c>
      <c r="J34" s="36"/>
      <c r="K34" s="36"/>
      <c r="L34" s="39">
        <f t="shared" ref="L34:N65" si="17">ROUND(M34*$C34,1)</f>
        <v>0</v>
      </c>
      <c r="M34" s="36">
        <f>RCF!G9</f>
        <v>0</v>
      </c>
      <c r="N34" s="39">
        <f t="shared" si="17"/>
        <v>0</v>
      </c>
      <c r="O34" s="36">
        <f>RCF!G11</f>
        <v>0</v>
      </c>
      <c r="P34" s="36"/>
      <c r="Q34" s="36"/>
      <c r="R34" s="39">
        <f t="shared" ref="R34:R35" si="18">ROUND(S34*C34,1)</f>
        <v>151.69999999999999</v>
      </c>
      <c r="S34" s="36">
        <f>RCF!G22</f>
        <v>20.225999999999999</v>
      </c>
      <c r="T34" s="39">
        <f>ROUND(U34*C34,1)</f>
        <v>141.5</v>
      </c>
      <c r="U34" s="36">
        <f>RCF!D26</f>
        <v>18.86</v>
      </c>
      <c r="V34" s="39">
        <f>ROUNDDOWN(W34*C34,1)</f>
        <v>0</v>
      </c>
      <c r="W34" s="36">
        <f>RCF!G33</f>
        <v>0</v>
      </c>
      <c r="X34" s="39">
        <f>ROUNDDOWN(Y34*C34,1)</f>
        <v>0</v>
      </c>
      <c r="Y34" s="36">
        <f>RCF!G39</f>
        <v>0</v>
      </c>
      <c r="Z34" s="36"/>
      <c r="AA34" s="36"/>
      <c r="AB34" s="39">
        <f t="shared" ref="AB34:AB65" si="19">ROUND(AC34*C34,1)</f>
        <v>0</v>
      </c>
      <c r="AC34" s="120">
        <f>RCF!G41</f>
        <v>0</v>
      </c>
    </row>
    <row r="35" spans="1:29" s="64" customFormat="1" x14ac:dyDescent="0.2">
      <c r="A35" s="41" t="s">
        <v>27</v>
      </c>
      <c r="B35" s="42" t="s">
        <v>42</v>
      </c>
      <c r="C35" s="43">
        <v>10</v>
      </c>
      <c r="D35" s="39">
        <f t="shared" ref="D35:D100" si="20">ROUND(E35*C35,1)</f>
        <v>344.7</v>
      </c>
      <c r="E35" s="119">
        <f>RCF!$C$47</f>
        <v>34.470999999999997</v>
      </c>
      <c r="F35" s="39">
        <f t="shared" ref="F35:F98" si="21">ROUND(G35*$C35,1)</f>
        <v>131.9</v>
      </c>
      <c r="G35" s="119">
        <f>RCF!C$5</f>
        <v>13.191000000000001</v>
      </c>
      <c r="H35" s="39">
        <f t="shared" ref="H35:H98" si="22">ROUNDDOWN(I35*C35,1)</f>
        <v>134.4</v>
      </c>
      <c r="I35" s="36">
        <f>RCF!C$37</f>
        <v>13.448</v>
      </c>
      <c r="J35" s="119"/>
      <c r="K35" s="119"/>
      <c r="L35" s="39">
        <f t="shared" si="17"/>
        <v>128.1</v>
      </c>
      <c r="M35" s="36">
        <f>RCF!C$9</f>
        <v>12.808999999999999</v>
      </c>
      <c r="N35" s="39">
        <f t="shared" si="17"/>
        <v>129.9</v>
      </c>
      <c r="O35" s="36">
        <f>RCF!C$11</f>
        <v>12.991</v>
      </c>
      <c r="P35" s="119"/>
      <c r="Q35" s="119"/>
      <c r="R35" s="39">
        <f t="shared" si="18"/>
        <v>125.1</v>
      </c>
      <c r="S35" s="36">
        <f>RCF!C$22</f>
        <v>12.513</v>
      </c>
      <c r="T35" s="39">
        <f t="shared" ref="T35:T92" si="23">ROUND(U35*C35,1)</f>
        <v>133</v>
      </c>
      <c r="U35" s="36">
        <f>RCF!C$26</f>
        <v>13.3</v>
      </c>
      <c r="V35" s="39">
        <f t="shared" ref="V35:V98" si="24">ROUNDDOWN(W35*C35,1)</f>
        <v>136.19999999999999</v>
      </c>
      <c r="W35" s="36">
        <f>RCF!C$33</f>
        <v>13.62</v>
      </c>
      <c r="X35" s="39">
        <f t="shared" ref="X35:X98" si="25">ROUNDDOWN(Y35*C35,1)</f>
        <v>135.80000000000001</v>
      </c>
      <c r="Y35" s="36">
        <f>RCF!C$39</f>
        <v>13.581</v>
      </c>
      <c r="Z35" s="36"/>
      <c r="AA35" s="36"/>
      <c r="AB35" s="39">
        <f t="shared" si="19"/>
        <v>126.8</v>
      </c>
      <c r="AC35" s="120">
        <f>RCF!C$41</f>
        <v>12.682</v>
      </c>
    </row>
    <row r="36" spans="1:29" s="64" customFormat="1" x14ac:dyDescent="0.2">
      <c r="A36" s="41" t="s">
        <v>71</v>
      </c>
      <c r="B36" s="42" t="s">
        <v>153</v>
      </c>
      <c r="C36" s="43">
        <v>12</v>
      </c>
      <c r="D36" s="39">
        <f t="shared" si="20"/>
        <v>413.7</v>
      </c>
      <c r="E36" s="119">
        <f>RCF!$C$47</f>
        <v>34.470999999999997</v>
      </c>
      <c r="F36" s="39">
        <f t="shared" si="21"/>
        <v>158.30000000000001</v>
      </c>
      <c r="G36" s="119">
        <f>RCF!C$5</f>
        <v>13.191000000000001</v>
      </c>
      <c r="H36" s="39">
        <f t="shared" si="22"/>
        <v>161.30000000000001</v>
      </c>
      <c r="I36" s="36">
        <f>RCF!C$37</f>
        <v>13.448</v>
      </c>
      <c r="J36" s="119"/>
      <c r="K36" s="119"/>
      <c r="L36" s="39">
        <f t="shared" si="17"/>
        <v>153.69999999999999</v>
      </c>
      <c r="M36" s="36">
        <f>RCF!C$9</f>
        <v>12.808999999999999</v>
      </c>
      <c r="N36" s="39">
        <f t="shared" si="17"/>
        <v>155.9</v>
      </c>
      <c r="O36" s="36">
        <f>RCF!C$11</f>
        <v>12.991</v>
      </c>
      <c r="P36" s="119"/>
      <c r="Q36" s="119"/>
      <c r="R36" s="39">
        <f t="shared" ref="R36:R82" si="26">ROUND(S36*C36,1)</f>
        <v>150.19999999999999</v>
      </c>
      <c r="S36" s="36">
        <f>RCF!C$22</f>
        <v>12.513</v>
      </c>
      <c r="T36" s="39">
        <f t="shared" ref="T36:T82" si="27">ROUND(U36*C36,1)</f>
        <v>159.6</v>
      </c>
      <c r="U36" s="36">
        <f>RCF!C$26</f>
        <v>13.3</v>
      </c>
      <c r="V36" s="39">
        <f t="shared" si="24"/>
        <v>163.4</v>
      </c>
      <c r="W36" s="36">
        <f>RCF!C$33</f>
        <v>13.62</v>
      </c>
      <c r="X36" s="39">
        <f t="shared" si="25"/>
        <v>162.9</v>
      </c>
      <c r="Y36" s="36">
        <f>RCF!C$39</f>
        <v>13.581</v>
      </c>
      <c r="Z36" s="36"/>
      <c r="AA36" s="36"/>
      <c r="AB36" s="39">
        <f t="shared" si="19"/>
        <v>152.19999999999999</v>
      </c>
      <c r="AC36" s="120">
        <f>RCF!C$41</f>
        <v>12.682</v>
      </c>
    </row>
    <row r="37" spans="1:29" s="64" customFormat="1" ht="25.5" x14ac:dyDescent="0.2">
      <c r="A37" s="41" t="s">
        <v>30</v>
      </c>
      <c r="B37" s="42" t="s">
        <v>154</v>
      </c>
      <c r="C37" s="43">
        <v>6</v>
      </c>
      <c r="D37" s="39">
        <f t="shared" si="20"/>
        <v>206.8</v>
      </c>
      <c r="E37" s="119">
        <f>RCF!$C$47</f>
        <v>34.470999999999997</v>
      </c>
      <c r="F37" s="39">
        <f t="shared" si="21"/>
        <v>79.099999999999994</v>
      </c>
      <c r="G37" s="119">
        <f>RCF!C$5</f>
        <v>13.191000000000001</v>
      </c>
      <c r="H37" s="39">
        <f t="shared" si="22"/>
        <v>80.599999999999994</v>
      </c>
      <c r="I37" s="36">
        <f>RCF!C$37</f>
        <v>13.448</v>
      </c>
      <c r="J37" s="119"/>
      <c r="K37" s="119"/>
      <c r="L37" s="39">
        <f t="shared" si="17"/>
        <v>76.900000000000006</v>
      </c>
      <c r="M37" s="36">
        <f>RCF!C$9</f>
        <v>12.808999999999999</v>
      </c>
      <c r="N37" s="39">
        <f t="shared" si="17"/>
        <v>77.900000000000006</v>
      </c>
      <c r="O37" s="36">
        <f>RCF!C$11</f>
        <v>12.991</v>
      </c>
      <c r="P37" s="119"/>
      <c r="Q37" s="119"/>
      <c r="R37" s="39">
        <f t="shared" si="26"/>
        <v>75.099999999999994</v>
      </c>
      <c r="S37" s="36">
        <f>RCF!C$22</f>
        <v>12.513</v>
      </c>
      <c r="T37" s="39">
        <f t="shared" si="27"/>
        <v>79.8</v>
      </c>
      <c r="U37" s="36">
        <f>RCF!C$26</f>
        <v>13.3</v>
      </c>
      <c r="V37" s="39">
        <f t="shared" si="24"/>
        <v>81.7</v>
      </c>
      <c r="W37" s="36">
        <f>RCF!C$33</f>
        <v>13.62</v>
      </c>
      <c r="X37" s="39">
        <f t="shared" si="25"/>
        <v>81.400000000000006</v>
      </c>
      <c r="Y37" s="36">
        <f>RCF!C$39</f>
        <v>13.581</v>
      </c>
      <c r="Z37" s="36"/>
      <c r="AA37" s="36"/>
      <c r="AB37" s="39">
        <f t="shared" si="19"/>
        <v>76.099999999999994</v>
      </c>
      <c r="AC37" s="120">
        <f>RCF!C$41</f>
        <v>12.682</v>
      </c>
    </row>
    <row r="38" spans="1:29" s="64" customFormat="1" ht="25.5" x14ac:dyDescent="0.2">
      <c r="A38" s="41" t="s">
        <v>72</v>
      </c>
      <c r="B38" s="42" t="s">
        <v>155</v>
      </c>
      <c r="C38" s="43">
        <v>8</v>
      </c>
      <c r="D38" s="39">
        <f t="shared" si="20"/>
        <v>275.8</v>
      </c>
      <c r="E38" s="119">
        <f>RCF!$C$47</f>
        <v>34.470999999999997</v>
      </c>
      <c r="F38" s="39">
        <f t="shared" si="21"/>
        <v>105.5</v>
      </c>
      <c r="G38" s="119">
        <f>RCF!C$5</f>
        <v>13.191000000000001</v>
      </c>
      <c r="H38" s="39">
        <f t="shared" si="22"/>
        <v>107.5</v>
      </c>
      <c r="I38" s="36">
        <f>RCF!C$37</f>
        <v>13.448</v>
      </c>
      <c r="J38" s="119"/>
      <c r="K38" s="119"/>
      <c r="L38" s="39">
        <f t="shared" si="17"/>
        <v>102.5</v>
      </c>
      <c r="M38" s="36">
        <f>RCF!C$9</f>
        <v>12.808999999999999</v>
      </c>
      <c r="N38" s="39">
        <f t="shared" si="17"/>
        <v>103.9</v>
      </c>
      <c r="O38" s="36">
        <f>RCF!C$11</f>
        <v>12.991</v>
      </c>
      <c r="P38" s="119"/>
      <c r="Q38" s="119"/>
      <c r="R38" s="39">
        <f t="shared" si="26"/>
        <v>100.1</v>
      </c>
      <c r="S38" s="36">
        <f>RCF!C$22</f>
        <v>12.513</v>
      </c>
      <c r="T38" s="39">
        <f t="shared" si="27"/>
        <v>106.4</v>
      </c>
      <c r="U38" s="36">
        <f>RCF!C$26</f>
        <v>13.3</v>
      </c>
      <c r="V38" s="39">
        <f t="shared" si="24"/>
        <v>108.9</v>
      </c>
      <c r="W38" s="36">
        <f>RCF!C$33</f>
        <v>13.62</v>
      </c>
      <c r="X38" s="39">
        <f t="shared" si="25"/>
        <v>108.6</v>
      </c>
      <c r="Y38" s="36">
        <f>RCF!C$39</f>
        <v>13.581</v>
      </c>
      <c r="Z38" s="36"/>
      <c r="AA38" s="36"/>
      <c r="AB38" s="39">
        <f t="shared" si="19"/>
        <v>101.5</v>
      </c>
      <c r="AC38" s="120">
        <f>RCF!C$41</f>
        <v>12.682</v>
      </c>
    </row>
    <row r="39" spans="1:29" s="64" customFormat="1" ht="25.5" x14ac:dyDescent="0.2">
      <c r="A39" s="41" t="s">
        <v>73</v>
      </c>
      <c r="B39" s="42" t="s">
        <v>156</v>
      </c>
      <c r="C39" s="43">
        <v>6</v>
      </c>
      <c r="D39" s="39">
        <f t="shared" si="20"/>
        <v>206.8</v>
      </c>
      <c r="E39" s="119">
        <f>RCF!$C$47</f>
        <v>34.470999999999997</v>
      </c>
      <c r="F39" s="39">
        <f t="shared" si="21"/>
        <v>79.099999999999994</v>
      </c>
      <c r="G39" s="119">
        <f>RCF!C$5</f>
        <v>13.191000000000001</v>
      </c>
      <c r="H39" s="39">
        <f t="shared" si="22"/>
        <v>80.599999999999994</v>
      </c>
      <c r="I39" s="36">
        <f>RCF!C$37</f>
        <v>13.448</v>
      </c>
      <c r="J39" s="119"/>
      <c r="K39" s="119"/>
      <c r="L39" s="39">
        <f t="shared" si="17"/>
        <v>76.900000000000006</v>
      </c>
      <c r="M39" s="36">
        <f>RCF!C$9</f>
        <v>12.808999999999999</v>
      </c>
      <c r="N39" s="39">
        <f t="shared" si="17"/>
        <v>77.900000000000006</v>
      </c>
      <c r="O39" s="36">
        <f>RCF!C$11</f>
        <v>12.991</v>
      </c>
      <c r="P39" s="119"/>
      <c r="Q39" s="119"/>
      <c r="R39" s="39">
        <f t="shared" si="26"/>
        <v>75.099999999999994</v>
      </c>
      <c r="S39" s="36">
        <f>RCF!C$22</f>
        <v>12.513</v>
      </c>
      <c r="T39" s="39">
        <f t="shared" si="27"/>
        <v>79.8</v>
      </c>
      <c r="U39" s="36">
        <f>RCF!C$26</f>
        <v>13.3</v>
      </c>
      <c r="V39" s="39">
        <f t="shared" si="24"/>
        <v>81.7</v>
      </c>
      <c r="W39" s="36">
        <f>RCF!C$33</f>
        <v>13.62</v>
      </c>
      <c r="X39" s="39">
        <f t="shared" si="25"/>
        <v>81.400000000000006</v>
      </c>
      <c r="Y39" s="36">
        <f>RCF!C$39</f>
        <v>13.581</v>
      </c>
      <c r="Z39" s="36"/>
      <c r="AA39" s="36"/>
      <c r="AB39" s="39">
        <f t="shared" si="19"/>
        <v>76.099999999999994</v>
      </c>
      <c r="AC39" s="120">
        <f>RCF!C$41</f>
        <v>12.682</v>
      </c>
    </row>
    <row r="40" spans="1:29" s="64" customFormat="1" x14ac:dyDescent="0.2">
      <c r="A40" s="41" t="s">
        <v>74</v>
      </c>
      <c r="B40" s="42" t="s">
        <v>157</v>
      </c>
      <c r="C40" s="43">
        <v>3.25</v>
      </c>
      <c r="D40" s="39">
        <f t="shared" si="20"/>
        <v>112</v>
      </c>
      <c r="E40" s="119">
        <f>RCF!$C$47</f>
        <v>34.470999999999997</v>
      </c>
      <c r="F40" s="39">
        <f t="shared" si="21"/>
        <v>42.9</v>
      </c>
      <c r="G40" s="119">
        <f>RCF!C$5</f>
        <v>13.191000000000001</v>
      </c>
      <c r="H40" s="39">
        <f t="shared" si="22"/>
        <v>43.7</v>
      </c>
      <c r="I40" s="36">
        <f>RCF!C$37</f>
        <v>13.448</v>
      </c>
      <c r="J40" s="119"/>
      <c r="K40" s="119"/>
      <c r="L40" s="39">
        <f t="shared" si="17"/>
        <v>41.6</v>
      </c>
      <c r="M40" s="36">
        <f>RCF!C$9</f>
        <v>12.808999999999999</v>
      </c>
      <c r="N40" s="39">
        <f t="shared" si="17"/>
        <v>42.2</v>
      </c>
      <c r="O40" s="36">
        <f>RCF!C$11</f>
        <v>12.991</v>
      </c>
      <c r="P40" s="119"/>
      <c r="Q40" s="119"/>
      <c r="R40" s="39">
        <f t="shared" si="26"/>
        <v>40.700000000000003</v>
      </c>
      <c r="S40" s="36">
        <f>RCF!C$22</f>
        <v>12.513</v>
      </c>
      <c r="T40" s="39">
        <f t="shared" si="27"/>
        <v>43.2</v>
      </c>
      <c r="U40" s="36">
        <f>RCF!C$26</f>
        <v>13.3</v>
      </c>
      <c r="V40" s="39">
        <f t="shared" si="24"/>
        <v>44.2</v>
      </c>
      <c r="W40" s="36">
        <f>RCF!C$33</f>
        <v>13.62</v>
      </c>
      <c r="X40" s="39">
        <f t="shared" si="25"/>
        <v>44.1</v>
      </c>
      <c r="Y40" s="36">
        <f>RCF!C$39</f>
        <v>13.581</v>
      </c>
      <c r="Z40" s="36"/>
      <c r="AA40" s="36"/>
      <c r="AB40" s="39">
        <f t="shared" si="19"/>
        <v>41.2</v>
      </c>
      <c r="AC40" s="120">
        <f>RCF!C$41</f>
        <v>12.682</v>
      </c>
    </row>
    <row r="41" spans="1:29" s="64" customFormat="1" x14ac:dyDescent="0.2">
      <c r="A41" s="41" t="s">
        <v>75</v>
      </c>
      <c r="B41" s="42" t="s">
        <v>159</v>
      </c>
      <c r="C41" s="43">
        <v>4</v>
      </c>
      <c r="D41" s="39">
        <f t="shared" si="20"/>
        <v>137.9</v>
      </c>
      <c r="E41" s="119">
        <f>RCF!$C$47</f>
        <v>34.470999999999997</v>
      </c>
      <c r="F41" s="39">
        <f t="shared" si="21"/>
        <v>52.8</v>
      </c>
      <c r="G41" s="119">
        <f>RCF!C$5</f>
        <v>13.191000000000001</v>
      </c>
      <c r="H41" s="39">
        <f t="shared" si="22"/>
        <v>53.7</v>
      </c>
      <c r="I41" s="36">
        <f>RCF!C$37</f>
        <v>13.448</v>
      </c>
      <c r="J41" s="119"/>
      <c r="K41" s="119"/>
      <c r="L41" s="39">
        <f t="shared" si="17"/>
        <v>51.2</v>
      </c>
      <c r="M41" s="36">
        <f>RCF!C$9</f>
        <v>12.808999999999999</v>
      </c>
      <c r="N41" s="39">
        <f t="shared" si="17"/>
        <v>52</v>
      </c>
      <c r="O41" s="36">
        <f>RCF!C$11</f>
        <v>12.991</v>
      </c>
      <c r="P41" s="119"/>
      <c r="Q41" s="119"/>
      <c r="R41" s="39">
        <f t="shared" si="26"/>
        <v>50.1</v>
      </c>
      <c r="S41" s="36">
        <f>RCF!C$22</f>
        <v>12.513</v>
      </c>
      <c r="T41" s="39">
        <f t="shared" si="27"/>
        <v>53.2</v>
      </c>
      <c r="U41" s="36">
        <f>RCF!C$26</f>
        <v>13.3</v>
      </c>
      <c r="V41" s="39">
        <f t="shared" si="24"/>
        <v>54.4</v>
      </c>
      <c r="W41" s="36">
        <f>RCF!C$33</f>
        <v>13.62</v>
      </c>
      <c r="X41" s="39">
        <f t="shared" si="25"/>
        <v>54.3</v>
      </c>
      <c r="Y41" s="36">
        <f>RCF!C$39</f>
        <v>13.581</v>
      </c>
      <c r="Z41" s="36"/>
      <c r="AA41" s="36"/>
      <c r="AB41" s="39">
        <f t="shared" si="19"/>
        <v>50.7</v>
      </c>
      <c r="AC41" s="120">
        <f>RCF!C$41</f>
        <v>12.682</v>
      </c>
    </row>
    <row r="42" spans="1:29" s="64" customFormat="1" ht="25.5" x14ac:dyDescent="0.2">
      <c r="A42" s="41" t="s">
        <v>76</v>
      </c>
      <c r="B42" s="42" t="s">
        <v>158</v>
      </c>
      <c r="C42" s="43">
        <v>8</v>
      </c>
      <c r="D42" s="39">
        <f t="shared" si="20"/>
        <v>275.8</v>
      </c>
      <c r="E42" s="119">
        <f>RCF!$C$47</f>
        <v>34.470999999999997</v>
      </c>
      <c r="F42" s="39">
        <f t="shared" si="21"/>
        <v>105.5</v>
      </c>
      <c r="G42" s="119">
        <f>RCF!C$5</f>
        <v>13.191000000000001</v>
      </c>
      <c r="H42" s="39">
        <f t="shared" si="22"/>
        <v>107.5</v>
      </c>
      <c r="I42" s="36">
        <f>RCF!C$37</f>
        <v>13.448</v>
      </c>
      <c r="J42" s="119"/>
      <c r="K42" s="119"/>
      <c r="L42" s="39">
        <f t="shared" si="17"/>
        <v>102.5</v>
      </c>
      <c r="M42" s="36">
        <f>RCF!C$9</f>
        <v>12.808999999999999</v>
      </c>
      <c r="N42" s="39">
        <f t="shared" si="17"/>
        <v>103.9</v>
      </c>
      <c r="O42" s="36">
        <f>RCF!C$11</f>
        <v>12.991</v>
      </c>
      <c r="P42" s="119"/>
      <c r="Q42" s="119"/>
      <c r="R42" s="39">
        <f t="shared" si="26"/>
        <v>100.1</v>
      </c>
      <c r="S42" s="36">
        <f>RCF!C$22</f>
        <v>12.513</v>
      </c>
      <c r="T42" s="39">
        <f t="shared" si="27"/>
        <v>106.4</v>
      </c>
      <c r="U42" s="36">
        <f>RCF!C$26</f>
        <v>13.3</v>
      </c>
      <c r="V42" s="39">
        <f t="shared" si="24"/>
        <v>108.9</v>
      </c>
      <c r="W42" s="36">
        <f>RCF!C$33</f>
        <v>13.62</v>
      </c>
      <c r="X42" s="39">
        <f t="shared" si="25"/>
        <v>108.6</v>
      </c>
      <c r="Y42" s="36">
        <f>RCF!C$39</f>
        <v>13.581</v>
      </c>
      <c r="Z42" s="36"/>
      <c r="AA42" s="36"/>
      <c r="AB42" s="39">
        <f t="shared" si="19"/>
        <v>101.5</v>
      </c>
      <c r="AC42" s="120">
        <f>RCF!C$41</f>
        <v>12.682</v>
      </c>
    </row>
    <row r="43" spans="1:29" s="64" customFormat="1" x14ac:dyDescent="0.2">
      <c r="A43" s="41" t="s">
        <v>77</v>
      </c>
      <c r="B43" s="42" t="s">
        <v>161</v>
      </c>
      <c r="C43" s="43">
        <v>6</v>
      </c>
      <c r="D43" s="39">
        <f t="shared" si="20"/>
        <v>206.8</v>
      </c>
      <c r="E43" s="119">
        <f>RCF!$C$47</f>
        <v>34.470999999999997</v>
      </c>
      <c r="F43" s="39">
        <f t="shared" si="21"/>
        <v>79.099999999999994</v>
      </c>
      <c r="G43" s="119">
        <f>RCF!C$5</f>
        <v>13.191000000000001</v>
      </c>
      <c r="H43" s="39">
        <f t="shared" si="22"/>
        <v>80.599999999999994</v>
      </c>
      <c r="I43" s="36">
        <f>RCF!C$37</f>
        <v>13.448</v>
      </c>
      <c r="J43" s="119"/>
      <c r="K43" s="119"/>
      <c r="L43" s="39">
        <f t="shared" si="17"/>
        <v>76.900000000000006</v>
      </c>
      <c r="M43" s="36">
        <f>RCF!C$9</f>
        <v>12.808999999999999</v>
      </c>
      <c r="N43" s="39">
        <f t="shared" si="17"/>
        <v>77.900000000000006</v>
      </c>
      <c r="O43" s="36">
        <f>RCF!C$11</f>
        <v>12.991</v>
      </c>
      <c r="P43" s="119"/>
      <c r="Q43" s="119"/>
      <c r="R43" s="39">
        <f t="shared" si="26"/>
        <v>75.099999999999994</v>
      </c>
      <c r="S43" s="36">
        <f>RCF!C$22</f>
        <v>12.513</v>
      </c>
      <c r="T43" s="39">
        <f t="shared" si="27"/>
        <v>79.8</v>
      </c>
      <c r="U43" s="36">
        <f>RCF!C$26</f>
        <v>13.3</v>
      </c>
      <c r="V43" s="39">
        <f t="shared" si="24"/>
        <v>81.7</v>
      </c>
      <c r="W43" s="36">
        <f>RCF!C$33</f>
        <v>13.62</v>
      </c>
      <c r="X43" s="39">
        <f t="shared" si="25"/>
        <v>81.400000000000006</v>
      </c>
      <c r="Y43" s="36">
        <f>RCF!C$39</f>
        <v>13.581</v>
      </c>
      <c r="Z43" s="36"/>
      <c r="AA43" s="36"/>
      <c r="AB43" s="39">
        <f t="shared" si="19"/>
        <v>76.099999999999994</v>
      </c>
      <c r="AC43" s="120">
        <f>RCF!C$41</f>
        <v>12.682</v>
      </c>
    </row>
    <row r="44" spans="1:29" s="64" customFormat="1" x14ac:dyDescent="0.2">
      <c r="A44" s="41" t="s">
        <v>78</v>
      </c>
      <c r="B44" s="42" t="s">
        <v>160</v>
      </c>
      <c r="C44" s="43">
        <v>3</v>
      </c>
      <c r="D44" s="39">
        <f t="shared" si="20"/>
        <v>103.4</v>
      </c>
      <c r="E44" s="119">
        <f>RCF!$C$47</f>
        <v>34.470999999999997</v>
      </c>
      <c r="F44" s="39">
        <f t="shared" si="21"/>
        <v>39.6</v>
      </c>
      <c r="G44" s="119">
        <f>RCF!C$5</f>
        <v>13.191000000000001</v>
      </c>
      <c r="H44" s="39">
        <f t="shared" si="22"/>
        <v>40.299999999999997</v>
      </c>
      <c r="I44" s="36">
        <f>RCF!C$37</f>
        <v>13.448</v>
      </c>
      <c r="J44" s="119"/>
      <c r="K44" s="119"/>
      <c r="L44" s="39">
        <f t="shared" si="17"/>
        <v>38.4</v>
      </c>
      <c r="M44" s="36">
        <f>RCF!C$9</f>
        <v>12.808999999999999</v>
      </c>
      <c r="N44" s="39">
        <f t="shared" si="17"/>
        <v>39</v>
      </c>
      <c r="O44" s="36">
        <f>RCF!C$11</f>
        <v>12.991</v>
      </c>
      <c r="P44" s="119"/>
      <c r="Q44" s="119"/>
      <c r="R44" s="39">
        <f t="shared" si="26"/>
        <v>37.5</v>
      </c>
      <c r="S44" s="36">
        <f>RCF!C$22</f>
        <v>12.513</v>
      </c>
      <c r="T44" s="39">
        <f t="shared" si="27"/>
        <v>39.9</v>
      </c>
      <c r="U44" s="36">
        <f>RCF!C$26</f>
        <v>13.3</v>
      </c>
      <c r="V44" s="39">
        <f t="shared" si="24"/>
        <v>40.799999999999997</v>
      </c>
      <c r="W44" s="36">
        <f>RCF!C$33</f>
        <v>13.62</v>
      </c>
      <c r="X44" s="39">
        <f t="shared" si="25"/>
        <v>40.700000000000003</v>
      </c>
      <c r="Y44" s="36">
        <f>RCF!C$39</f>
        <v>13.581</v>
      </c>
      <c r="Z44" s="36"/>
      <c r="AA44" s="36"/>
      <c r="AB44" s="39">
        <f t="shared" si="19"/>
        <v>38</v>
      </c>
      <c r="AC44" s="120">
        <f>RCF!C$41</f>
        <v>12.682</v>
      </c>
    </row>
    <row r="45" spans="1:29" s="64" customFormat="1" ht="25.5" x14ac:dyDescent="0.2">
      <c r="A45" s="41" t="s">
        <v>79</v>
      </c>
      <c r="B45" s="42" t="s">
        <v>162</v>
      </c>
      <c r="C45" s="43">
        <v>42</v>
      </c>
      <c r="D45" s="39">
        <f t="shared" si="20"/>
        <v>1447.8</v>
      </c>
      <c r="E45" s="119">
        <f>RCF!$C$47</f>
        <v>34.470999999999997</v>
      </c>
      <c r="F45" s="39">
        <f t="shared" si="21"/>
        <v>554</v>
      </c>
      <c r="G45" s="119">
        <f>RCF!C$5</f>
        <v>13.191000000000001</v>
      </c>
      <c r="H45" s="39">
        <f t="shared" si="22"/>
        <v>564.79999999999995</v>
      </c>
      <c r="I45" s="36">
        <f>RCF!C$37</f>
        <v>13.448</v>
      </c>
      <c r="J45" s="119"/>
      <c r="K45" s="119"/>
      <c r="L45" s="39">
        <f t="shared" si="17"/>
        <v>538</v>
      </c>
      <c r="M45" s="36">
        <f>RCF!C$9</f>
        <v>12.808999999999999</v>
      </c>
      <c r="N45" s="39">
        <f t="shared" si="17"/>
        <v>545.6</v>
      </c>
      <c r="O45" s="36">
        <f>RCF!C$11</f>
        <v>12.991</v>
      </c>
      <c r="P45" s="119"/>
      <c r="Q45" s="119"/>
      <c r="R45" s="39">
        <f t="shared" si="26"/>
        <v>525.5</v>
      </c>
      <c r="S45" s="36">
        <f>RCF!C$22</f>
        <v>12.513</v>
      </c>
      <c r="T45" s="39">
        <f t="shared" si="27"/>
        <v>558.6</v>
      </c>
      <c r="U45" s="36">
        <f>RCF!C$26</f>
        <v>13.3</v>
      </c>
      <c r="V45" s="39">
        <f t="shared" si="24"/>
        <v>572</v>
      </c>
      <c r="W45" s="36">
        <f>RCF!C$33</f>
        <v>13.62</v>
      </c>
      <c r="X45" s="39">
        <f t="shared" si="25"/>
        <v>570.4</v>
      </c>
      <c r="Y45" s="36">
        <f>RCF!C$39</f>
        <v>13.581</v>
      </c>
      <c r="Z45" s="36"/>
      <c r="AA45" s="36"/>
      <c r="AB45" s="39">
        <f t="shared" si="19"/>
        <v>532.6</v>
      </c>
      <c r="AC45" s="120">
        <f>RCF!C$41</f>
        <v>12.682</v>
      </c>
    </row>
    <row r="46" spans="1:29" s="64" customFormat="1" ht="25.5" x14ac:dyDescent="0.2">
      <c r="A46" s="41" t="s">
        <v>80</v>
      </c>
      <c r="B46" s="42" t="s">
        <v>163</v>
      </c>
      <c r="C46" s="43">
        <v>14</v>
      </c>
      <c r="D46" s="39">
        <f t="shared" si="20"/>
        <v>482.6</v>
      </c>
      <c r="E46" s="119">
        <f>RCF!$C$47</f>
        <v>34.470999999999997</v>
      </c>
      <c r="F46" s="39">
        <f t="shared" si="21"/>
        <v>184.7</v>
      </c>
      <c r="G46" s="119">
        <f>RCF!C$5</f>
        <v>13.191000000000001</v>
      </c>
      <c r="H46" s="39">
        <f t="shared" si="22"/>
        <v>188.2</v>
      </c>
      <c r="I46" s="36">
        <f>RCF!C$37</f>
        <v>13.448</v>
      </c>
      <c r="J46" s="119"/>
      <c r="K46" s="119"/>
      <c r="L46" s="39">
        <f t="shared" si="17"/>
        <v>179.3</v>
      </c>
      <c r="M46" s="36">
        <f>RCF!C$9</f>
        <v>12.808999999999999</v>
      </c>
      <c r="N46" s="39">
        <f t="shared" si="17"/>
        <v>181.9</v>
      </c>
      <c r="O46" s="36">
        <f>RCF!C$11</f>
        <v>12.991</v>
      </c>
      <c r="P46" s="119"/>
      <c r="Q46" s="119"/>
      <c r="R46" s="39">
        <f t="shared" si="26"/>
        <v>175.2</v>
      </c>
      <c r="S46" s="36">
        <f>RCF!C$22</f>
        <v>12.513</v>
      </c>
      <c r="T46" s="39">
        <f t="shared" si="27"/>
        <v>186.2</v>
      </c>
      <c r="U46" s="36">
        <f>RCF!C$26</f>
        <v>13.3</v>
      </c>
      <c r="V46" s="39">
        <f t="shared" si="24"/>
        <v>190.6</v>
      </c>
      <c r="W46" s="36">
        <f>RCF!C$33</f>
        <v>13.62</v>
      </c>
      <c r="X46" s="39">
        <f t="shared" si="25"/>
        <v>190.1</v>
      </c>
      <c r="Y46" s="36">
        <f>RCF!C$39</f>
        <v>13.581</v>
      </c>
      <c r="Z46" s="36"/>
      <c r="AA46" s="36"/>
      <c r="AB46" s="39">
        <f t="shared" si="19"/>
        <v>177.5</v>
      </c>
      <c r="AC46" s="120">
        <f>RCF!C$41</f>
        <v>12.682</v>
      </c>
    </row>
    <row r="47" spans="1:29" s="64" customFormat="1" ht="25.5" x14ac:dyDescent="0.2">
      <c r="A47" s="41" t="s">
        <v>81</v>
      </c>
      <c r="B47" s="42" t="s">
        <v>164</v>
      </c>
      <c r="C47" s="43">
        <v>7</v>
      </c>
      <c r="D47" s="39">
        <f t="shared" si="20"/>
        <v>241.3</v>
      </c>
      <c r="E47" s="119">
        <f>RCF!$C$47</f>
        <v>34.470999999999997</v>
      </c>
      <c r="F47" s="39">
        <f t="shared" si="21"/>
        <v>92.3</v>
      </c>
      <c r="G47" s="119">
        <f>RCF!C$5</f>
        <v>13.191000000000001</v>
      </c>
      <c r="H47" s="39">
        <f t="shared" si="22"/>
        <v>94.1</v>
      </c>
      <c r="I47" s="36">
        <f>RCF!C$37</f>
        <v>13.448</v>
      </c>
      <c r="J47" s="119"/>
      <c r="K47" s="119"/>
      <c r="L47" s="39">
        <f t="shared" si="17"/>
        <v>89.7</v>
      </c>
      <c r="M47" s="36">
        <f>RCF!C$9</f>
        <v>12.808999999999999</v>
      </c>
      <c r="N47" s="39">
        <f t="shared" si="17"/>
        <v>90.9</v>
      </c>
      <c r="O47" s="36">
        <f>RCF!C$11</f>
        <v>12.991</v>
      </c>
      <c r="P47" s="119"/>
      <c r="Q47" s="119"/>
      <c r="R47" s="39">
        <f t="shared" si="26"/>
        <v>87.6</v>
      </c>
      <c r="S47" s="36">
        <f>RCF!C$22</f>
        <v>12.513</v>
      </c>
      <c r="T47" s="39">
        <f t="shared" si="27"/>
        <v>93.1</v>
      </c>
      <c r="U47" s="36">
        <f>RCF!C$26</f>
        <v>13.3</v>
      </c>
      <c r="V47" s="39">
        <f t="shared" si="24"/>
        <v>95.3</v>
      </c>
      <c r="W47" s="36">
        <f>RCF!C$33</f>
        <v>13.62</v>
      </c>
      <c r="X47" s="39">
        <f t="shared" si="25"/>
        <v>95</v>
      </c>
      <c r="Y47" s="36">
        <f>RCF!C$39</f>
        <v>13.581</v>
      </c>
      <c r="Z47" s="36"/>
      <c r="AA47" s="36"/>
      <c r="AB47" s="39">
        <f t="shared" si="19"/>
        <v>88.8</v>
      </c>
      <c r="AC47" s="120">
        <f>RCF!C$41</f>
        <v>12.682</v>
      </c>
    </row>
    <row r="48" spans="1:29" s="64" customFormat="1" x14ac:dyDescent="0.2">
      <c r="A48" s="41" t="s">
        <v>33</v>
      </c>
      <c r="B48" s="42" t="s">
        <v>38</v>
      </c>
      <c r="C48" s="43">
        <v>20</v>
      </c>
      <c r="D48" s="39">
        <f t="shared" si="20"/>
        <v>689.4</v>
      </c>
      <c r="E48" s="119">
        <f>RCF!$C$47</f>
        <v>34.470999999999997</v>
      </c>
      <c r="F48" s="39">
        <f t="shared" si="21"/>
        <v>263.8</v>
      </c>
      <c r="G48" s="119">
        <f>RCF!C$5</f>
        <v>13.191000000000001</v>
      </c>
      <c r="H48" s="39">
        <f t="shared" si="22"/>
        <v>268.89999999999998</v>
      </c>
      <c r="I48" s="36">
        <f>RCF!C$37</f>
        <v>13.448</v>
      </c>
      <c r="J48" s="119"/>
      <c r="K48" s="119"/>
      <c r="L48" s="39">
        <f t="shared" si="17"/>
        <v>256.2</v>
      </c>
      <c r="M48" s="36">
        <f>RCF!C$9</f>
        <v>12.808999999999999</v>
      </c>
      <c r="N48" s="39">
        <f t="shared" si="17"/>
        <v>259.8</v>
      </c>
      <c r="O48" s="36">
        <f>RCF!C$11</f>
        <v>12.991</v>
      </c>
      <c r="P48" s="119"/>
      <c r="Q48" s="119"/>
      <c r="R48" s="39">
        <f t="shared" si="26"/>
        <v>250.3</v>
      </c>
      <c r="S48" s="36">
        <f>RCF!C$22</f>
        <v>12.513</v>
      </c>
      <c r="T48" s="39">
        <f t="shared" si="27"/>
        <v>266</v>
      </c>
      <c r="U48" s="36">
        <f>RCF!C$26</f>
        <v>13.3</v>
      </c>
      <c r="V48" s="39">
        <f t="shared" si="24"/>
        <v>272.39999999999998</v>
      </c>
      <c r="W48" s="36">
        <f>RCF!C$33</f>
        <v>13.62</v>
      </c>
      <c r="X48" s="39">
        <f t="shared" si="25"/>
        <v>271.60000000000002</v>
      </c>
      <c r="Y48" s="36">
        <f>RCF!C$39</f>
        <v>13.581</v>
      </c>
      <c r="Z48" s="36"/>
      <c r="AA48" s="36"/>
      <c r="AB48" s="39">
        <f t="shared" si="19"/>
        <v>253.6</v>
      </c>
      <c r="AC48" s="120">
        <f>RCF!C$41</f>
        <v>12.682</v>
      </c>
    </row>
    <row r="49" spans="1:29" s="64" customFormat="1" x14ac:dyDescent="0.2">
      <c r="A49" s="41" t="s">
        <v>82</v>
      </c>
      <c r="B49" s="42" t="s">
        <v>43</v>
      </c>
      <c r="C49" s="43">
        <v>20</v>
      </c>
      <c r="D49" s="39">
        <f t="shared" si="20"/>
        <v>689.4</v>
      </c>
      <c r="E49" s="119">
        <f>RCF!$C$47</f>
        <v>34.470999999999997</v>
      </c>
      <c r="F49" s="39">
        <f t="shared" si="21"/>
        <v>263.8</v>
      </c>
      <c r="G49" s="119">
        <f>RCF!C$5</f>
        <v>13.191000000000001</v>
      </c>
      <c r="H49" s="39">
        <f t="shared" si="22"/>
        <v>268.89999999999998</v>
      </c>
      <c r="I49" s="36">
        <f>RCF!C$37</f>
        <v>13.448</v>
      </c>
      <c r="J49" s="119"/>
      <c r="K49" s="119"/>
      <c r="L49" s="39">
        <f t="shared" si="17"/>
        <v>256.2</v>
      </c>
      <c r="M49" s="36">
        <f>RCF!C$9</f>
        <v>12.808999999999999</v>
      </c>
      <c r="N49" s="39">
        <f t="shared" si="17"/>
        <v>259.8</v>
      </c>
      <c r="O49" s="36">
        <f>RCF!C$11</f>
        <v>12.991</v>
      </c>
      <c r="P49" s="119"/>
      <c r="Q49" s="119"/>
      <c r="R49" s="39">
        <f t="shared" si="26"/>
        <v>250.3</v>
      </c>
      <c r="S49" s="36">
        <f>RCF!C$22</f>
        <v>12.513</v>
      </c>
      <c r="T49" s="39">
        <f t="shared" si="27"/>
        <v>266</v>
      </c>
      <c r="U49" s="36">
        <f>RCF!C$26</f>
        <v>13.3</v>
      </c>
      <c r="V49" s="39">
        <f t="shared" si="24"/>
        <v>272.39999999999998</v>
      </c>
      <c r="W49" s="36">
        <f>RCF!C$33</f>
        <v>13.62</v>
      </c>
      <c r="X49" s="39">
        <f t="shared" si="25"/>
        <v>271.60000000000002</v>
      </c>
      <c r="Y49" s="36">
        <f>RCF!C$39</f>
        <v>13.581</v>
      </c>
      <c r="Z49" s="36"/>
      <c r="AA49" s="36"/>
      <c r="AB49" s="39">
        <f t="shared" si="19"/>
        <v>253.6</v>
      </c>
      <c r="AC49" s="120">
        <f>RCF!C$41</f>
        <v>12.682</v>
      </c>
    </row>
    <row r="50" spans="1:29" s="64" customFormat="1" x14ac:dyDescent="0.2">
      <c r="A50" s="41" t="s">
        <v>83</v>
      </c>
      <c r="B50" s="42" t="s">
        <v>172</v>
      </c>
      <c r="C50" s="43">
        <v>31</v>
      </c>
      <c r="D50" s="39">
        <f t="shared" si="20"/>
        <v>1068.5999999999999</v>
      </c>
      <c r="E50" s="119">
        <f>RCF!$C$47</f>
        <v>34.470999999999997</v>
      </c>
      <c r="F50" s="39">
        <f t="shared" si="21"/>
        <v>408.9</v>
      </c>
      <c r="G50" s="119">
        <f>RCF!C$5</f>
        <v>13.191000000000001</v>
      </c>
      <c r="H50" s="39">
        <f t="shared" si="22"/>
        <v>416.8</v>
      </c>
      <c r="I50" s="36">
        <f>RCF!C$37</f>
        <v>13.448</v>
      </c>
      <c r="J50" s="119"/>
      <c r="K50" s="119"/>
      <c r="L50" s="39">
        <f t="shared" si="17"/>
        <v>397.1</v>
      </c>
      <c r="M50" s="36">
        <f>RCF!C$9</f>
        <v>12.808999999999999</v>
      </c>
      <c r="N50" s="39">
        <f t="shared" si="17"/>
        <v>402.7</v>
      </c>
      <c r="O50" s="36">
        <f>RCF!C$11</f>
        <v>12.991</v>
      </c>
      <c r="P50" s="119"/>
      <c r="Q50" s="119"/>
      <c r="R50" s="39">
        <f t="shared" si="26"/>
        <v>387.9</v>
      </c>
      <c r="S50" s="36">
        <f>RCF!C$22</f>
        <v>12.513</v>
      </c>
      <c r="T50" s="39">
        <f t="shared" si="27"/>
        <v>412.3</v>
      </c>
      <c r="U50" s="36">
        <f>RCF!C$26</f>
        <v>13.3</v>
      </c>
      <c r="V50" s="39">
        <f t="shared" si="24"/>
        <v>422.2</v>
      </c>
      <c r="W50" s="36">
        <f>RCF!C$33</f>
        <v>13.62</v>
      </c>
      <c r="X50" s="39">
        <f t="shared" si="25"/>
        <v>421</v>
      </c>
      <c r="Y50" s="36">
        <f>RCF!C$39</f>
        <v>13.581</v>
      </c>
      <c r="Z50" s="36"/>
      <c r="AA50" s="36"/>
      <c r="AB50" s="39">
        <f t="shared" si="19"/>
        <v>393.1</v>
      </c>
      <c r="AC50" s="120">
        <f>RCF!C$41</f>
        <v>12.682</v>
      </c>
    </row>
    <row r="51" spans="1:29" s="64" customFormat="1" x14ac:dyDescent="0.2">
      <c r="A51" s="41" t="s">
        <v>31</v>
      </c>
      <c r="B51" s="42" t="s">
        <v>165</v>
      </c>
      <c r="C51" s="43">
        <v>14</v>
      </c>
      <c r="D51" s="39">
        <f t="shared" si="20"/>
        <v>482.6</v>
      </c>
      <c r="E51" s="119">
        <f>RCF!$C$47</f>
        <v>34.470999999999997</v>
      </c>
      <c r="F51" s="39">
        <f t="shared" si="21"/>
        <v>184.7</v>
      </c>
      <c r="G51" s="119">
        <f>RCF!C$5</f>
        <v>13.191000000000001</v>
      </c>
      <c r="H51" s="39">
        <f t="shared" si="22"/>
        <v>188.2</v>
      </c>
      <c r="I51" s="36">
        <f>RCF!C$37</f>
        <v>13.448</v>
      </c>
      <c r="J51" s="119"/>
      <c r="K51" s="119"/>
      <c r="L51" s="39">
        <f t="shared" si="17"/>
        <v>179.3</v>
      </c>
      <c r="M51" s="36">
        <f>RCF!C$9</f>
        <v>12.808999999999999</v>
      </c>
      <c r="N51" s="39">
        <f t="shared" si="17"/>
        <v>181.9</v>
      </c>
      <c r="O51" s="36">
        <f>RCF!C$11</f>
        <v>12.991</v>
      </c>
      <c r="P51" s="119"/>
      <c r="Q51" s="119"/>
      <c r="R51" s="39">
        <f t="shared" si="26"/>
        <v>175.2</v>
      </c>
      <c r="S51" s="36">
        <f>RCF!C$22</f>
        <v>12.513</v>
      </c>
      <c r="T51" s="39">
        <f t="shared" si="27"/>
        <v>186.2</v>
      </c>
      <c r="U51" s="36">
        <f>RCF!C$26</f>
        <v>13.3</v>
      </c>
      <c r="V51" s="39">
        <f t="shared" si="24"/>
        <v>190.6</v>
      </c>
      <c r="W51" s="36">
        <f>RCF!C$33</f>
        <v>13.62</v>
      </c>
      <c r="X51" s="39">
        <f t="shared" si="25"/>
        <v>190.1</v>
      </c>
      <c r="Y51" s="36">
        <f>RCF!C$39</f>
        <v>13.581</v>
      </c>
      <c r="Z51" s="36"/>
      <c r="AA51" s="36"/>
      <c r="AB51" s="39">
        <f t="shared" si="19"/>
        <v>177.5</v>
      </c>
      <c r="AC51" s="120">
        <f>RCF!C$41</f>
        <v>12.682</v>
      </c>
    </row>
    <row r="52" spans="1:29" s="64" customFormat="1" x14ac:dyDescent="0.2">
      <c r="A52" s="41" t="s">
        <v>84</v>
      </c>
      <c r="B52" s="42" t="s">
        <v>166</v>
      </c>
      <c r="C52" s="43">
        <v>7</v>
      </c>
      <c r="D52" s="39">
        <f t="shared" si="20"/>
        <v>241.3</v>
      </c>
      <c r="E52" s="119">
        <f>RCF!$C$47</f>
        <v>34.470999999999997</v>
      </c>
      <c r="F52" s="39">
        <f t="shared" si="21"/>
        <v>92.3</v>
      </c>
      <c r="G52" s="119">
        <f>RCF!C$5</f>
        <v>13.191000000000001</v>
      </c>
      <c r="H52" s="39">
        <f t="shared" si="22"/>
        <v>94.1</v>
      </c>
      <c r="I52" s="36">
        <f>RCF!C$37</f>
        <v>13.448</v>
      </c>
      <c r="J52" s="119"/>
      <c r="K52" s="119"/>
      <c r="L52" s="39">
        <f t="shared" si="17"/>
        <v>89.7</v>
      </c>
      <c r="M52" s="36">
        <f>RCF!C$9</f>
        <v>12.808999999999999</v>
      </c>
      <c r="N52" s="39">
        <f t="shared" si="17"/>
        <v>90.9</v>
      </c>
      <c r="O52" s="36">
        <f>RCF!C$11</f>
        <v>12.991</v>
      </c>
      <c r="P52" s="119"/>
      <c r="Q52" s="119"/>
      <c r="R52" s="39">
        <f t="shared" si="26"/>
        <v>87.6</v>
      </c>
      <c r="S52" s="36">
        <f>RCF!C$22</f>
        <v>12.513</v>
      </c>
      <c r="T52" s="39">
        <f t="shared" si="27"/>
        <v>93.1</v>
      </c>
      <c r="U52" s="36">
        <f>RCF!C$26</f>
        <v>13.3</v>
      </c>
      <c r="V52" s="39">
        <f t="shared" si="24"/>
        <v>95.3</v>
      </c>
      <c r="W52" s="36">
        <f>RCF!C$33</f>
        <v>13.62</v>
      </c>
      <c r="X52" s="39">
        <f t="shared" si="25"/>
        <v>95</v>
      </c>
      <c r="Y52" s="36">
        <f>RCF!C$39</f>
        <v>13.581</v>
      </c>
      <c r="Z52" s="36"/>
      <c r="AA52" s="36"/>
      <c r="AB52" s="39">
        <f t="shared" si="19"/>
        <v>88.8</v>
      </c>
      <c r="AC52" s="120">
        <f>RCF!C$41</f>
        <v>12.682</v>
      </c>
    </row>
    <row r="53" spans="1:29" s="64" customFormat="1" x14ac:dyDescent="0.2">
      <c r="A53" s="41" t="s">
        <v>85</v>
      </c>
      <c r="B53" s="42" t="s">
        <v>44</v>
      </c>
      <c r="C53" s="43">
        <v>64</v>
      </c>
      <c r="D53" s="39">
        <f t="shared" si="20"/>
        <v>2206.1</v>
      </c>
      <c r="E53" s="119">
        <f>RCF!$C$47</f>
        <v>34.470999999999997</v>
      </c>
      <c r="F53" s="39">
        <f t="shared" si="21"/>
        <v>844.2</v>
      </c>
      <c r="G53" s="119">
        <f>RCF!C$5</f>
        <v>13.191000000000001</v>
      </c>
      <c r="H53" s="39">
        <f t="shared" si="22"/>
        <v>860.6</v>
      </c>
      <c r="I53" s="36">
        <f>RCF!C$37</f>
        <v>13.448</v>
      </c>
      <c r="J53" s="119"/>
      <c r="K53" s="119"/>
      <c r="L53" s="39">
        <f t="shared" si="17"/>
        <v>819.8</v>
      </c>
      <c r="M53" s="36">
        <f>RCF!C$9</f>
        <v>12.808999999999999</v>
      </c>
      <c r="N53" s="39">
        <f t="shared" si="17"/>
        <v>831.4</v>
      </c>
      <c r="O53" s="36">
        <f>RCF!C$11</f>
        <v>12.991</v>
      </c>
      <c r="P53" s="119"/>
      <c r="Q53" s="119"/>
      <c r="R53" s="39">
        <f t="shared" si="26"/>
        <v>800.8</v>
      </c>
      <c r="S53" s="36">
        <f>RCF!C$22</f>
        <v>12.513</v>
      </c>
      <c r="T53" s="39">
        <f t="shared" si="27"/>
        <v>851.2</v>
      </c>
      <c r="U53" s="36">
        <f>RCF!C$26</f>
        <v>13.3</v>
      </c>
      <c r="V53" s="39">
        <f t="shared" si="24"/>
        <v>871.6</v>
      </c>
      <c r="W53" s="36">
        <f>RCF!C$33</f>
        <v>13.62</v>
      </c>
      <c r="X53" s="39">
        <f t="shared" si="25"/>
        <v>869.1</v>
      </c>
      <c r="Y53" s="36">
        <f>RCF!C$39</f>
        <v>13.581</v>
      </c>
      <c r="Z53" s="36"/>
      <c r="AA53" s="36"/>
      <c r="AB53" s="39">
        <f t="shared" si="19"/>
        <v>811.6</v>
      </c>
      <c r="AC53" s="120">
        <f>RCF!C$41</f>
        <v>12.682</v>
      </c>
    </row>
    <row r="54" spans="1:29" s="64" customFormat="1" x14ac:dyDescent="0.2">
      <c r="A54" s="41" t="s">
        <v>86</v>
      </c>
      <c r="B54" s="42" t="s">
        <v>45</v>
      </c>
      <c r="C54" s="43">
        <v>120</v>
      </c>
      <c r="D54" s="39">
        <f t="shared" si="20"/>
        <v>4136.5</v>
      </c>
      <c r="E54" s="119">
        <f>RCF!$C$47</f>
        <v>34.470999999999997</v>
      </c>
      <c r="F54" s="39">
        <f t="shared" si="21"/>
        <v>1582.9</v>
      </c>
      <c r="G54" s="119">
        <f>RCF!C$5</f>
        <v>13.191000000000001</v>
      </c>
      <c r="H54" s="39">
        <f t="shared" si="22"/>
        <v>1613.7</v>
      </c>
      <c r="I54" s="36">
        <f>RCF!C$37</f>
        <v>13.448</v>
      </c>
      <c r="J54" s="119"/>
      <c r="K54" s="119"/>
      <c r="L54" s="39">
        <f t="shared" si="17"/>
        <v>1537.1</v>
      </c>
      <c r="M54" s="36">
        <f>RCF!C$9</f>
        <v>12.808999999999999</v>
      </c>
      <c r="N54" s="39">
        <f t="shared" si="17"/>
        <v>1558.9</v>
      </c>
      <c r="O54" s="36">
        <f>RCF!C$11</f>
        <v>12.991</v>
      </c>
      <c r="P54" s="119"/>
      <c r="Q54" s="119"/>
      <c r="R54" s="39">
        <f t="shared" si="26"/>
        <v>1501.6</v>
      </c>
      <c r="S54" s="36">
        <f>RCF!C$22</f>
        <v>12.513</v>
      </c>
      <c r="T54" s="39">
        <f t="shared" si="27"/>
        <v>1596</v>
      </c>
      <c r="U54" s="36">
        <f>RCF!C$26</f>
        <v>13.3</v>
      </c>
      <c r="V54" s="39">
        <f t="shared" si="24"/>
        <v>1634.4</v>
      </c>
      <c r="W54" s="36">
        <f>RCF!C$33</f>
        <v>13.62</v>
      </c>
      <c r="X54" s="39">
        <f t="shared" si="25"/>
        <v>1629.7</v>
      </c>
      <c r="Y54" s="36">
        <f>RCF!C$39</f>
        <v>13.581</v>
      </c>
      <c r="Z54" s="36"/>
      <c r="AA54" s="36"/>
      <c r="AB54" s="39">
        <f t="shared" si="19"/>
        <v>1521.8</v>
      </c>
      <c r="AC54" s="120">
        <f>RCF!C$41</f>
        <v>12.682</v>
      </c>
    </row>
    <row r="55" spans="1:29" s="64" customFormat="1" x14ac:dyDescent="0.2">
      <c r="A55" s="41" t="s">
        <v>87</v>
      </c>
      <c r="B55" s="42" t="s">
        <v>46</v>
      </c>
      <c r="C55" s="43">
        <v>50</v>
      </c>
      <c r="D55" s="39">
        <f t="shared" si="20"/>
        <v>1723.6</v>
      </c>
      <c r="E55" s="119">
        <f>RCF!$C$47</f>
        <v>34.470999999999997</v>
      </c>
      <c r="F55" s="39">
        <f t="shared" si="21"/>
        <v>659.6</v>
      </c>
      <c r="G55" s="119">
        <f>RCF!C$5</f>
        <v>13.191000000000001</v>
      </c>
      <c r="H55" s="39">
        <f t="shared" si="22"/>
        <v>672.4</v>
      </c>
      <c r="I55" s="36">
        <f>RCF!C$37</f>
        <v>13.448</v>
      </c>
      <c r="J55" s="119"/>
      <c r="K55" s="119"/>
      <c r="L55" s="39">
        <f t="shared" si="17"/>
        <v>640.5</v>
      </c>
      <c r="M55" s="36">
        <f>RCF!C$9</f>
        <v>12.808999999999999</v>
      </c>
      <c r="N55" s="39">
        <f t="shared" si="17"/>
        <v>649.6</v>
      </c>
      <c r="O55" s="36">
        <f>RCF!C$11</f>
        <v>12.991</v>
      </c>
      <c r="P55" s="119"/>
      <c r="Q55" s="119"/>
      <c r="R55" s="39">
        <f t="shared" si="26"/>
        <v>625.70000000000005</v>
      </c>
      <c r="S55" s="36">
        <f>RCF!C$22</f>
        <v>12.513</v>
      </c>
      <c r="T55" s="39">
        <f t="shared" si="27"/>
        <v>665</v>
      </c>
      <c r="U55" s="36">
        <f>RCF!C$26</f>
        <v>13.3</v>
      </c>
      <c r="V55" s="39">
        <f t="shared" si="24"/>
        <v>681</v>
      </c>
      <c r="W55" s="36">
        <f>RCF!C$33</f>
        <v>13.62</v>
      </c>
      <c r="X55" s="39">
        <f t="shared" si="25"/>
        <v>679</v>
      </c>
      <c r="Y55" s="36">
        <f>RCF!C$39</f>
        <v>13.581</v>
      </c>
      <c r="Z55" s="36"/>
      <c r="AA55" s="36"/>
      <c r="AB55" s="39">
        <f t="shared" si="19"/>
        <v>634.1</v>
      </c>
      <c r="AC55" s="120">
        <f>RCF!C$41</f>
        <v>12.682</v>
      </c>
    </row>
    <row r="56" spans="1:29" s="64" customFormat="1" ht="25.5" x14ac:dyDescent="0.2">
      <c r="A56" s="41" t="s">
        <v>28</v>
      </c>
      <c r="B56" s="42" t="s">
        <v>39</v>
      </c>
      <c r="C56" s="43">
        <v>27</v>
      </c>
      <c r="D56" s="39">
        <f t="shared" si="20"/>
        <v>930.7</v>
      </c>
      <c r="E56" s="119">
        <f>RCF!$C$47</f>
        <v>34.470999999999997</v>
      </c>
      <c r="F56" s="39">
        <f t="shared" si="21"/>
        <v>356.2</v>
      </c>
      <c r="G56" s="119">
        <f>RCF!C$5</f>
        <v>13.191000000000001</v>
      </c>
      <c r="H56" s="39">
        <f t="shared" si="22"/>
        <v>363</v>
      </c>
      <c r="I56" s="36">
        <f>RCF!C$37</f>
        <v>13.448</v>
      </c>
      <c r="J56" s="119"/>
      <c r="K56" s="119"/>
      <c r="L56" s="39">
        <f t="shared" si="17"/>
        <v>345.8</v>
      </c>
      <c r="M56" s="36">
        <f>RCF!C$9</f>
        <v>12.808999999999999</v>
      </c>
      <c r="N56" s="39">
        <f t="shared" si="17"/>
        <v>350.8</v>
      </c>
      <c r="O56" s="36">
        <f>RCF!C$11</f>
        <v>12.991</v>
      </c>
      <c r="P56" s="119"/>
      <c r="Q56" s="119"/>
      <c r="R56" s="39">
        <f t="shared" si="26"/>
        <v>337.9</v>
      </c>
      <c r="S56" s="36">
        <f>RCF!C$22</f>
        <v>12.513</v>
      </c>
      <c r="T56" s="39">
        <f t="shared" si="27"/>
        <v>359.1</v>
      </c>
      <c r="U56" s="36">
        <f>RCF!C$26</f>
        <v>13.3</v>
      </c>
      <c r="V56" s="39">
        <f t="shared" si="24"/>
        <v>367.7</v>
      </c>
      <c r="W56" s="36">
        <f>RCF!C$33</f>
        <v>13.62</v>
      </c>
      <c r="X56" s="39">
        <f t="shared" si="25"/>
        <v>366.6</v>
      </c>
      <c r="Y56" s="36">
        <f>RCF!C$39</f>
        <v>13.581</v>
      </c>
      <c r="Z56" s="36"/>
      <c r="AA56" s="36"/>
      <c r="AB56" s="39">
        <f t="shared" si="19"/>
        <v>342.4</v>
      </c>
      <c r="AC56" s="120">
        <f>RCF!C$41</f>
        <v>12.682</v>
      </c>
    </row>
    <row r="57" spans="1:29" s="64" customFormat="1" x14ac:dyDescent="0.2">
      <c r="A57" s="41" t="s">
        <v>88</v>
      </c>
      <c r="B57" s="42" t="s">
        <v>47</v>
      </c>
      <c r="C57" s="43">
        <v>14</v>
      </c>
      <c r="D57" s="39">
        <f t="shared" si="20"/>
        <v>482.6</v>
      </c>
      <c r="E57" s="119">
        <f>RCF!$C$47</f>
        <v>34.470999999999997</v>
      </c>
      <c r="F57" s="39">
        <f t="shared" si="21"/>
        <v>184.7</v>
      </c>
      <c r="G57" s="119">
        <f>RCF!C$5</f>
        <v>13.191000000000001</v>
      </c>
      <c r="H57" s="39">
        <f t="shared" si="22"/>
        <v>188.2</v>
      </c>
      <c r="I57" s="36">
        <f>RCF!C$37</f>
        <v>13.448</v>
      </c>
      <c r="J57" s="119"/>
      <c r="K57" s="119"/>
      <c r="L57" s="39">
        <f t="shared" si="17"/>
        <v>179.3</v>
      </c>
      <c r="M57" s="36">
        <f>RCF!C$9</f>
        <v>12.808999999999999</v>
      </c>
      <c r="N57" s="39">
        <f t="shared" si="17"/>
        <v>181.9</v>
      </c>
      <c r="O57" s="36">
        <f>RCF!C$11</f>
        <v>12.991</v>
      </c>
      <c r="P57" s="119"/>
      <c r="Q57" s="119"/>
      <c r="R57" s="39">
        <f t="shared" si="26"/>
        <v>175.2</v>
      </c>
      <c r="S57" s="36">
        <f>RCF!C$22</f>
        <v>12.513</v>
      </c>
      <c r="T57" s="39">
        <f t="shared" si="27"/>
        <v>186.2</v>
      </c>
      <c r="U57" s="36">
        <f>RCF!C$26</f>
        <v>13.3</v>
      </c>
      <c r="V57" s="39">
        <f t="shared" si="24"/>
        <v>190.6</v>
      </c>
      <c r="W57" s="36">
        <f>RCF!C$33</f>
        <v>13.62</v>
      </c>
      <c r="X57" s="39">
        <f t="shared" si="25"/>
        <v>190.1</v>
      </c>
      <c r="Y57" s="36">
        <f>RCF!C$39</f>
        <v>13.581</v>
      </c>
      <c r="Z57" s="36"/>
      <c r="AA57" s="36"/>
      <c r="AB57" s="39">
        <f t="shared" si="19"/>
        <v>177.5</v>
      </c>
      <c r="AC57" s="120">
        <f>RCF!C$41</f>
        <v>12.682</v>
      </c>
    </row>
    <row r="58" spans="1:29" s="64" customFormat="1" x14ac:dyDescent="0.2">
      <c r="A58" s="41" t="s">
        <v>89</v>
      </c>
      <c r="B58" s="42" t="s">
        <v>48</v>
      </c>
      <c r="C58" s="43">
        <v>38</v>
      </c>
      <c r="D58" s="39">
        <f t="shared" si="20"/>
        <v>1309.9000000000001</v>
      </c>
      <c r="E58" s="119">
        <f>RCF!$C$47</f>
        <v>34.470999999999997</v>
      </c>
      <c r="F58" s="39">
        <f t="shared" si="21"/>
        <v>501.3</v>
      </c>
      <c r="G58" s="119">
        <f>RCF!C$5</f>
        <v>13.191000000000001</v>
      </c>
      <c r="H58" s="39">
        <f t="shared" si="22"/>
        <v>511</v>
      </c>
      <c r="I58" s="36">
        <f>RCF!C$37</f>
        <v>13.448</v>
      </c>
      <c r="J58" s="119"/>
      <c r="K58" s="119"/>
      <c r="L58" s="39">
        <f t="shared" si="17"/>
        <v>486.7</v>
      </c>
      <c r="M58" s="36">
        <f>RCF!C$9</f>
        <v>12.808999999999999</v>
      </c>
      <c r="N58" s="39">
        <f t="shared" si="17"/>
        <v>493.7</v>
      </c>
      <c r="O58" s="36">
        <f>RCF!C$11</f>
        <v>12.991</v>
      </c>
      <c r="P58" s="119"/>
      <c r="Q58" s="119"/>
      <c r="R58" s="39">
        <f t="shared" si="26"/>
        <v>475.5</v>
      </c>
      <c r="S58" s="36">
        <f>RCF!C$22</f>
        <v>12.513</v>
      </c>
      <c r="T58" s="39">
        <f t="shared" si="27"/>
        <v>505.4</v>
      </c>
      <c r="U58" s="36">
        <f>RCF!C$26</f>
        <v>13.3</v>
      </c>
      <c r="V58" s="39">
        <f t="shared" si="24"/>
        <v>517.5</v>
      </c>
      <c r="W58" s="36">
        <f>RCF!C$33</f>
        <v>13.62</v>
      </c>
      <c r="X58" s="39">
        <f t="shared" si="25"/>
        <v>516</v>
      </c>
      <c r="Y58" s="36">
        <f>RCF!C$39</f>
        <v>13.581</v>
      </c>
      <c r="Z58" s="36"/>
      <c r="AA58" s="36"/>
      <c r="AB58" s="39">
        <f t="shared" si="19"/>
        <v>481.9</v>
      </c>
      <c r="AC58" s="120">
        <f>RCF!C$41</f>
        <v>12.682</v>
      </c>
    </row>
    <row r="59" spans="1:29" s="64" customFormat="1" x14ac:dyDescent="0.2">
      <c r="A59" s="41" t="s">
        <v>90</v>
      </c>
      <c r="B59" s="42" t="s">
        <v>171</v>
      </c>
      <c r="C59" s="43">
        <v>15</v>
      </c>
      <c r="D59" s="39">
        <f t="shared" si="20"/>
        <v>517.1</v>
      </c>
      <c r="E59" s="119">
        <f>RCF!$C$47</f>
        <v>34.470999999999997</v>
      </c>
      <c r="F59" s="39">
        <f t="shared" si="21"/>
        <v>197.9</v>
      </c>
      <c r="G59" s="119">
        <f>RCF!C$5</f>
        <v>13.191000000000001</v>
      </c>
      <c r="H59" s="39">
        <f t="shared" si="22"/>
        <v>201.7</v>
      </c>
      <c r="I59" s="36">
        <f>RCF!C$37</f>
        <v>13.448</v>
      </c>
      <c r="J59" s="119"/>
      <c r="K59" s="119"/>
      <c r="L59" s="39">
        <f t="shared" si="17"/>
        <v>192.1</v>
      </c>
      <c r="M59" s="36">
        <f>RCF!C$9</f>
        <v>12.808999999999999</v>
      </c>
      <c r="N59" s="39">
        <f t="shared" si="17"/>
        <v>194.9</v>
      </c>
      <c r="O59" s="36">
        <f>RCF!C$11</f>
        <v>12.991</v>
      </c>
      <c r="P59" s="119"/>
      <c r="Q59" s="119"/>
      <c r="R59" s="39">
        <f t="shared" si="26"/>
        <v>187.7</v>
      </c>
      <c r="S59" s="36">
        <f>RCF!C$22</f>
        <v>12.513</v>
      </c>
      <c r="T59" s="39">
        <f t="shared" si="27"/>
        <v>199.5</v>
      </c>
      <c r="U59" s="36">
        <f>RCF!C$26</f>
        <v>13.3</v>
      </c>
      <c r="V59" s="39">
        <f t="shared" si="24"/>
        <v>204.3</v>
      </c>
      <c r="W59" s="36">
        <f>RCF!C$33</f>
        <v>13.62</v>
      </c>
      <c r="X59" s="39">
        <f t="shared" si="25"/>
        <v>203.7</v>
      </c>
      <c r="Y59" s="36">
        <f>RCF!C$39</f>
        <v>13.581</v>
      </c>
      <c r="Z59" s="36"/>
      <c r="AA59" s="36"/>
      <c r="AB59" s="39">
        <f t="shared" si="19"/>
        <v>190.2</v>
      </c>
      <c r="AC59" s="120">
        <f>RCF!C$41</f>
        <v>12.682</v>
      </c>
    </row>
    <row r="60" spans="1:29" s="64" customFormat="1" x14ac:dyDescent="0.2">
      <c r="A60" s="41" t="s">
        <v>91</v>
      </c>
      <c r="B60" s="42" t="s">
        <v>167</v>
      </c>
      <c r="C60" s="43">
        <v>9</v>
      </c>
      <c r="D60" s="39">
        <f t="shared" si="20"/>
        <v>310.2</v>
      </c>
      <c r="E60" s="119">
        <f>RCF!$C$47</f>
        <v>34.470999999999997</v>
      </c>
      <c r="F60" s="39">
        <f t="shared" si="21"/>
        <v>118.7</v>
      </c>
      <c r="G60" s="119">
        <f>RCF!C$5</f>
        <v>13.191000000000001</v>
      </c>
      <c r="H60" s="39">
        <f t="shared" si="22"/>
        <v>121</v>
      </c>
      <c r="I60" s="36">
        <f>RCF!C$37</f>
        <v>13.448</v>
      </c>
      <c r="J60" s="119"/>
      <c r="K60" s="119"/>
      <c r="L60" s="39">
        <f t="shared" si="17"/>
        <v>115.3</v>
      </c>
      <c r="M60" s="36">
        <f>RCF!C$9</f>
        <v>12.808999999999999</v>
      </c>
      <c r="N60" s="39">
        <f t="shared" si="17"/>
        <v>116.9</v>
      </c>
      <c r="O60" s="36">
        <f>RCF!C$11</f>
        <v>12.991</v>
      </c>
      <c r="P60" s="119"/>
      <c r="Q60" s="119"/>
      <c r="R60" s="39">
        <f t="shared" si="26"/>
        <v>112.6</v>
      </c>
      <c r="S60" s="36">
        <f>RCF!C$22</f>
        <v>12.513</v>
      </c>
      <c r="T60" s="39">
        <f t="shared" si="27"/>
        <v>119.7</v>
      </c>
      <c r="U60" s="36">
        <f>RCF!C$26</f>
        <v>13.3</v>
      </c>
      <c r="V60" s="39">
        <f t="shared" si="24"/>
        <v>122.5</v>
      </c>
      <c r="W60" s="36">
        <f>RCF!C$33</f>
        <v>13.62</v>
      </c>
      <c r="X60" s="39">
        <f t="shared" si="25"/>
        <v>122.2</v>
      </c>
      <c r="Y60" s="36">
        <f>RCF!C$39</f>
        <v>13.581</v>
      </c>
      <c r="Z60" s="36"/>
      <c r="AA60" s="36"/>
      <c r="AB60" s="39">
        <f t="shared" si="19"/>
        <v>114.1</v>
      </c>
      <c r="AC60" s="120">
        <f>RCF!C$41</f>
        <v>12.682</v>
      </c>
    </row>
    <row r="61" spans="1:29" s="64" customFormat="1" x14ac:dyDescent="0.2">
      <c r="A61" s="41" t="s">
        <v>92</v>
      </c>
      <c r="B61" s="42" t="s">
        <v>49</v>
      </c>
      <c r="C61" s="43">
        <v>80.900000000000006</v>
      </c>
      <c r="D61" s="39">
        <f t="shared" si="20"/>
        <v>2788.7</v>
      </c>
      <c r="E61" s="119">
        <f>RCF!$C$47</f>
        <v>34.470999999999997</v>
      </c>
      <c r="F61" s="39">
        <f t="shared" si="21"/>
        <v>1067.2</v>
      </c>
      <c r="G61" s="119">
        <f>RCF!C$5</f>
        <v>13.191000000000001</v>
      </c>
      <c r="H61" s="39">
        <f t="shared" si="22"/>
        <v>1087.9000000000001</v>
      </c>
      <c r="I61" s="36">
        <f>RCF!C$37</f>
        <v>13.448</v>
      </c>
      <c r="J61" s="119"/>
      <c r="K61" s="119"/>
      <c r="L61" s="39">
        <f t="shared" si="17"/>
        <v>1036.2</v>
      </c>
      <c r="M61" s="36">
        <f>RCF!C$9</f>
        <v>12.808999999999999</v>
      </c>
      <c r="N61" s="39">
        <f t="shared" si="17"/>
        <v>1051</v>
      </c>
      <c r="O61" s="36">
        <f>RCF!C$11</f>
        <v>12.991</v>
      </c>
      <c r="P61" s="119"/>
      <c r="Q61" s="119"/>
      <c r="R61" s="39">
        <f t="shared" si="26"/>
        <v>1012.3</v>
      </c>
      <c r="S61" s="36">
        <f>RCF!C$22</f>
        <v>12.513</v>
      </c>
      <c r="T61" s="39">
        <f t="shared" si="27"/>
        <v>1076</v>
      </c>
      <c r="U61" s="36">
        <f>RCF!C$26</f>
        <v>13.3</v>
      </c>
      <c r="V61" s="39">
        <f t="shared" si="24"/>
        <v>1101.8</v>
      </c>
      <c r="W61" s="36">
        <f>RCF!C$33</f>
        <v>13.62</v>
      </c>
      <c r="X61" s="39">
        <f t="shared" si="25"/>
        <v>1098.7</v>
      </c>
      <c r="Y61" s="36">
        <f>RCF!C$39</f>
        <v>13.581</v>
      </c>
      <c r="Z61" s="36"/>
      <c r="AA61" s="36"/>
      <c r="AB61" s="39">
        <f t="shared" si="19"/>
        <v>1026</v>
      </c>
      <c r="AC61" s="120">
        <f>RCF!C$41</f>
        <v>12.682</v>
      </c>
    </row>
    <row r="62" spans="1:29" s="64" customFormat="1" x14ac:dyDescent="0.2">
      <c r="A62" s="41" t="s">
        <v>93</v>
      </c>
      <c r="B62" s="42" t="s">
        <v>169</v>
      </c>
      <c r="C62" s="43">
        <v>9</v>
      </c>
      <c r="D62" s="39">
        <f t="shared" si="20"/>
        <v>310.2</v>
      </c>
      <c r="E62" s="119">
        <f>RCF!$C$47</f>
        <v>34.470999999999997</v>
      </c>
      <c r="F62" s="39">
        <f t="shared" si="21"/>
        <v>118.7</v>
      </c>
      <c r="G62" s="119">
        <f>RCF!C$5</f>
        <v>13.191000000000001</v>
      </c>
      <c r="H62" s="39">
        <f t="shared" si="22"/>
        <v>121</v>
      </c>
      <c r="I62" s="36">
        <f>RCF!C$37</f>
        <v>13.448</v>
      </c>
      <c r="J62" s="119"/>
      <c r="K62" s="119"/>
      <c r="L62" s="39">
        <f t="shared" si="17"/>
        <v>115.3</v>
      </c>
      <c r="M62" s="36">
        <f>RCF!C$9</f>
        <v>12.808999999999999</v>
      </c>
      <c r="N62" s="39">
        <f t="shared" si="17"/>
        <v>116.9</v>
      </c>
      <c r="O62" s="36">
        <f>RCF!C$11</f>
        <v>12.991</v>
      </c>
      <c r="P62" s="119"/>
      <c r="Q62" s="119"/>
      <c r="R62" s="39">
        <f t="shared" si="26"/>
        <v>112.6</v>
      </c>
      <c r="S62" s="36">
        <f>RCF!C$22</f>
        <v>12.513</v>
      </c>
      <c r="T62" s="39">
        <f t="shared" si="27"/>
        <v>119.7</v>
      </c>
      <c r="U62" s="36">
        <f>RCF!C$26</f>
        <v>13.3</v>
      </c>
      <c r="V62" s="39">
        <f t="shared" si="24"/>
        <v>122.5</v>
      </c>
      <c r="W62" s="36">
        <f>RCF!C$33</f>
        <v>13.62</v>
      </c>
      <c r="X62" s="39">
        <f t="shared" si="25"/>
        <v>122.2</v>
      </c>
      <c r="Y62" s="36">
        <f>RCF!C$39</f>
        <v>13.581</v>
      </c>
      <c r="Z62" s="36"/>
      <c r="AA62" s="36"/>
      <c r="AB62" s="39">
        <f t="shared" si="19"/>
        <v>114.1</v>
      </c>
      <c r="AC62" s="120">
        <f>RCF!C$41</f>
        <v>12.682</v>
      </c>
    </row>
    <row r="63" spans="1:29" s="64" customFormat="1" ht="25.5" x14ac:dyDescent="0.2">
      <c r="A63" s="41" t="s">
        <v>94</v>
      </c>
      <c r="B63" s="42" t="s">
        <v>168</v>
      </c>
      <c r="C63" s="43">
        <v>13</v>
      </c>
      <c r="D63" s="39">
        <f t="shared" si="20"/>
        <v>448.1</v>
      </c>
      <c r="E63" s="119">
        <f>RCF!$C$47</f>
        <v>34.470999999999997</v>
      </c>
      <c r="F63" s="39">
        <f t="shared" si="21"/>
        <v>171.5</v>
      </c>
      <c r="G63" s="119">
        <f>RCF!C$5</f>
        <v>13.191000000000001</v>
      </c>
      <c r="H63" s="39">
        <f t="shared" si="22"/>
        <v>174.8</v>
      </c>
      <c r="I63" s="36">
        <f>RCF!C$37</f>
        <v>13.448</v>
      </c>
      <c r="J63" s="119"/>
      <c r="K63" s="119"/>
      <c r="L63" s="39">
        <f t="shared" si="17"/>
        <v>166.5</v>
      </c>
      <c r="M63" s="36">
        <f>RCF!C$9</f>
        <v>12.808999999999999</v>
      </c>
      <c r="N63" s="39">
        <f t="shared" si="17"/>
        <v>168.9</v>
      </c>
      <c r="O63" s="36">
        <f>RCF!C$11</f>
        <v>12.991</v>
      </c>
      <c r="P63" s="119"/>
      <c r="Q63" s="119"/>
      <c r="R63" s="39">
        <f t="shared" si="26"/>
        <v>162.69999999999999</v>
      </c>
      <c r="S63" s="36">
        <f>RCF!C$22</f>
        <v>12.513</v>
      </c>
      <c r="T63" s="39">
        <f t="shared" si="27"/>
        <v>172.9</v>
      </c>
      <c r="U63" s="36">
        <f>RCF!C$26</f>
        <v>13.3</v>
      </c>
      <c r="V63" s="39">
        <f t="shared" si="24"/>
        <v>177</v>
      </c>
      <c r="W63" s="36">
        <f>RCF!C$33</f>
        <v>13.62</v>
      </c>
      <c r="X63" s="39">
        <f t="shared" si="25"/>
        <v>176.5</v>
      </c>
      <c r="Y63" s="36">
        <f>RCF!C$39</f>
        <v>13.581</v>
      </c>
      <c r="Z63" s="36"/>
      <c r="AA63" s="36"/>
      <c r="AB63" s="39">
        <f t="shared" si="19"/>
        <v>164.9</v>
      </c>
      <c r="AC63" s="120">
        <f>RCF!C$41</f>
        <v>12.682</v>
      </c>
    </row>
    <row r="64" spans="1:29" s="64" customFormat="1" x14ac:dyDescent="0.2">
      <c r="A64" s="41" t="s">
        <v>95</v>
      </c>
      <c r="B64" s="42" t="s">
        <v>170</v>
      </c>
      <c r="C64" s="43">
        <v>19</v>
      </c>
      <c r="D64" s="39">
        <f t="shared" si="20"/>
        <v>654.9</v>
      </c>
      <c r="E64" s="119">
        <f>RCF!$C$47</f>
        <v>34.470999999999997</v>
      </c>
      <c r="F64" s="39">
        <f t="shared" si="21"/>
        <v>250.6</v>
      </c>
      <c r="G64" s="119">
        <f>RCF!C$5</f>
        <v>13.191000000000001</v>
      </c>
      <c r="H64" s="39">
        <f t="shared" si="22"/>
        <v>255.5</v>
      </c>
      <c r="I64" s="36">
        <f>RCF!C$37</f>
        <v>13.448</v>
      </c>
      <c r="J64" s="119"/>
      <c r="K64" s="119"/>
      <c r="L64" s="39">
        <f t="shared" si="17"/>
        <v>243.4</v>
      </c>
      <c r="M64" s="36">
        <f>RCF!C$9</f>
        <v>12.808999999999999</v>
      </c>
      <c r="N64" s="39">
        <f t="shared" si="17"/>
        <v>246.8</v>
      </c>
      <c r="O64" s="36">
        <f>RCF!C$11</f>
        <v>12.991</v>
      </c>
      <c r="P64" s="119"/>
      <c r="Q64" s="119"/>
      <c r="R64" s="39">
        <f t="shared" si="26"/>
        <v>237.7</v>
      </c>
      <c r="S64" s="36">
        <f>RCF!C$22</f>
        <v>12.513</v>
      </c>
      <c r="T64" s="39">
        <f t="shared" si="27"/>
        <v>252.7</v>
      </c>
      <c r="U64" s="36">
        <f>RCF!C$26</f>
        <v>13.3</v>
      </c>
      <c r="V64" s="39">
        <f t="shared" si="24"/>
        <v>258.7</v>
      </c>
      <c r="W64" s="36">
        <f>RCF!C$33</f>
        <v>13.62</v>
      </c>
      <c r="X64" s="39">
        <f t="shared" si="25"/>
        <v>258</v>
      </c>
      <c r="Y64" s="36">
        <f>RCF!C$39</f>
        <v>13.581</v>
      </c>
      <c r="Z64" s="36"/>
      <c r="AA64" s="36"/>
      <c r="AB64" s="39">
        <f t="shared" si="19"/>
        <v>241</v>
      </c>
      <c r="AC64" s="120">
        <f>RCF!C$41</f>
        <v>12.682</v>
      </c>
    </row>
    <row r="65" spans="1:29" x14ac:dyDescent="0.2">
      <c r="A65" s="41">
        <v>1063</v>
      </c>
      <c r="B65" s="42" t="s">
        <v>50</v>
      </c>
      <c r="C65" s="43">
        <v>10</v>
      </c>
      <c r="D65" s="39">
        <f t="shared" si="20"/>
        <v>344.7</v>
      </c>
      <c r="E65" s="119">
        <f>RCF!$C$47</f>
        <v>34.470999999999997</v>
      </c>
      <c r="F65" s="39">
        <f t="shared" si="21"/>
        <v>131.9</v>
      </c>
      <c r="G65" s="119">
        <f>RCF!C$5</f>
        <v>13.191000000000001</v>
      </c>
      <c r="H65" s="39">
        <f t="shared" si="22"/>
        <v>134.4</v>
      </c>
      <c r="I65" s="36">
        <f>RCF!C$37</f>
        <v>13.448</v>
      </c>
      <c r="J65" s="119"/>
      <c r="K65" s="119"/>
      <c r="L65" s="39">
        <f t="shared" si="17"/>
        <v>128.1</v>
      </c>
      <c r="M65" s="36">
        <f>RCF!C$9</f>
        <v>12.808999999999999</v>
      </c>
      <c r="N65" s="39">
        <f t="shared" si="17"/>
        <v>129.9</v>
      </c>
      <c r="O65" s="36">
        <f>RCF!C$11</f>
        <v>12.991</v>
      </c>
      <c r="P65" s="119"/>
      <c r="Q65" s="119"/>
      <c r="R65" s="39">
        <f t="shared" si="26"/>
        <v>125.1</v>
      </c>
      <c r="S65" s="36">
        <f>RCF!C$22</f>
        <v>12.513</v>
      </c>
      <c r="T65" s="39">
        <f t="shared" si="27"/>
        <v>133</v>
      </c>
      <c r="U65" s="36">
        <f>RCF!C$26</f>
        <v>13.3</v>
      </c>
      <c r="V65" s="39">
        <f t="shared" si="24"/>
        <v>136.19999999999999</v>
      </c>
      <c r="W65" s="36">
        <f>RCF!C$33</f>
        <v>13.62</v>
      </c>
      <c r="X65" s="39">
        <f t="shared" si="25"/>
        <v>135.80000000000001</v>
      </c>
      <c r="Y65" s="36">
        <f>RCF!C$39</f>
        <v>13.581</v>
      </c>
      <c r="Z65" s="36"/>
      <c r="AA65" s="36"/>
      <c r="AB65" s="39">
        <f t="shared" si="19"/>
        <v>126.8</v>
      </c>
      <c r="AC65" s="120">
        <f>RCF!C$41</f>
        <v>12.682</v>
      </c>
    </row>
    <row r="66" spans="1:29" x14ac:dyDescent="0.2">
      <c r="A66" s="41">
        <v>1101</v>
      </c>
      <c r="B66" s="42" t="s">
        <v>51</v>
      </c>
      <c r="C66" s="43">
        <v>75</v>
      </c>
      <c r="D66" s="39">
        <f t="shared" si="20"/>
        <v>2585.3000000000002</v>
      </c>
      <c r="E66" s="119">
        <f>RCF!$C$47</f>
        <v>34.470999999999997</v>
      </c>
      <c r="F66" s="39">
        <f t="shared" si="21"/>
        <v>989.3</v>
      </c>
      <c r="G66" s="119">
        <f>RCF!C$5</f>
        <v>13.191000000000001</v>
      </c>
      <c r="H66" s="39">
        <f t="shared" si="22"/>
        <v>1008.6</v>
      </c>
      <c r="I66" s="36">
        <f>RCF!C$37</f>
        <v>13.448</v>
      </c>
      <c r="J66" s="119"/>
      <c r="K66" s="119"/>
      <c r="L66" s="39">
        <f t="shared" ref="L66:L99" si="28">ROUND(M66*$C66,1)</f>
        <v>960.7</v>
      </c>
      <c r="M66" s="36">
        <f>RCF!C$9</f>
        <v>12.808999999999999</v>
      </c>
      <c r="N66" s="39">
        <f t="shared" ref="N66:N106" si="29">ROUND(O66*$C66,1)</f>
        <v>974.3</v>
      </c>
      <c r="O66" s="36">
        <f>RCF!C$11</f>
        <v>12.991</v>
      </c>
      <c r="P66" s="119"/>
      <c r="Q66" s="119"/>
      <c r="R66" s="39">
        <f t="shared" si="26"/>
        <v>938.5</v>
      </c>
      <c r="S66" s="36">
        <f>RCF!C$22</f>
        <v>12.513</v>
      </c>
      <c r="T66" s="39">
        <f t="shared" si="27"/>
        <v>997.5</v>
      </c>
      <c r="U66" s="36">
        <f>RCF!C$26</f>
        <v>13.3</v>
      </c>
      <c r="V66" s="39">
        <f t="shared" si="24"/>
        <v>1021.5</v>
      </c>
      <c r="W66" s="36">
        <f>RCF!C$33</f>
        <v>13.62</v>
      </c>
      <c r="X66" s="39">
        <f t="shared" si="25"/>
        <v>1018.5</v>
      </c>
      <c r="Y66" s="36">
        <f>RCF!C$39</f>
        <v>13.581</v>
      </c>
      <c r="Z66" s="36"/>
      <c r="AA66" s="36"/>
      <c r="AB66" s="39">
        <f t="shared" ref="AB66:AB82" si="30">ROUND(AC66*C66,1)</f>
        <v>951.2</v>
      </c>
      <c r="AC66" s="120">
        <f>RCF!C$41</f>
        <v>12.682</v>
      </c>
    </row>
    <row r="67" spans="1:29" x14ac:dyDescent="0.2">
      <c r="A67" s="41" t="s">
        <v>29</v>
      </c>
      <c r="B67" s="42" t="s">
        <v>40</v>
      </c>
      <c r="C67" s="43">
        <v>12</v>
      </c>
      <c r="D67" s="39">
        <f t="shared" si="20"/>
        <v>413.7</v>
      </c>
      <c r="E67" s="119">
        <f>RCF!$C$47</f>
        <v>34.470999999999997</v>
      </c>
      <c r="F67" s="39">
        <f t="shared" si="21"/>
        <v>158.30000000000001</v>
      </c>
      <c r="G67" s="119">
        <f>RCF!C$5</f>
        <v>13.191000000000001</v>
      </c>
      <c r="H67" s="39">
        <f t="shared" si="22"/>
        <v>161.30000000000001</v>
      </c>
      <c r="I67" s="36">
        <f>RCF!C$37</f>
        <v>13.448</v>
      </c>
      <c r="J67" s="119"/>
      <c r="K67" s="119"/>
      <c r="L67" s="39">
        <f t="shared" si="28"/>
        <v>153.69999999999999</v>
      </c>
      <c r="M67" s="36">
        <f>RCF!C$9</f>
        <v>12.808999999999999</v>
      </c>
      <c r="N67" s="39">
        <f t="shared" si="29"/>
        <v>155.9</v>
      </c>
      <c r="O67" s="36">
        <f>RCF!C$11</f>
        <v>12.991</v>
      </c>
      <c r="P67" s="119"/>
      <c r="Q67" s="119"/>
      <c r="R67" s="39">
        <f t="shared" si="26"/>
        <v>150.19999999999999</v>
      </c>
      <c r="S67" s="36">
        <f>RCF!C$22</f>
        <v>12.513</v>
      </c>
      <c r="T67" s="39">
        <f t="shared" si="27"/>
        <v>159.6</v>
      </c>
      <c r="U67" s="36">
        <f>RCF!C$26</f>
        <v>13.3</v>
      </c>
      <c r="V67" s="39">
        <f t="shared" si="24"/>
        <v>163.4</v>
      </c>
      <c r="W67" s="36">
        <f>RCF!C$33</f>
        <v>13.62</v>
      </c>
      <c r="X67" s="39">
        <f t="shared" si="25"/>
        <v>162.9</v>
      </c>
      <c r="Y67" s="36">
        <f>RCF!C$39</f>
        <v>13.581</v>
      </c>
      <c r="Z67" s="36"/>
      <c r="AA67" s="36"/>
      <c r="AB67" s="39">
        <f t="shared" si="30"/>
        <v>152.19999999999999</v>
      </c>
      <c r="AC67" s="120">
        <f>RCF!C$41</f>
        <v>12.682</v>
      </c>
    </row>
    <row r="68" spans="1:29" x14ac:dyDescent="0.2">
      <c r="A68" s="41" t="s">
        <v>34</v>
      </c>
      <c r="B68" s="42" t="s">
        <v>173</v>
      </c>
      <c r="C68" s="43">
        <v>30</v>
      </c>
      <c r="D68" s="39">
        <f t="shared" si="20"/>
        <v>1034.0999999999999</v>
      </c>
      <c r="E68" s="119">
        <f>RCF!$C$47</f>
        <v>34.470999999999997</v>
      </c>
      <c r="F68" s="39">
        <f t="shared" si="21"/>
        <v>395.7</v>
      </c>
      <c r="G68" s="119">
        <f>RCF!C$5</f>
        <v>13.191000000000001</v>
      </c>
      <c r="H68" s="39">
        <f t="shared" si="22"/>
        <v>403.4</v>
      </c>
      <c r="I68" s="36">
        <f>RCF!C$37</f>
        <v>13.448</v>
      </c>
      <c r="J68" s="119"/>
      <c r="K68" s="119"/>
      <c r="L68" s="39">
        <f t="shared" si="28"/>
        <v>384.3</v>
      </c>
      <c r="M68" s="36">
        <f>RCF!C$9</f>
        <v>12.808999999999999</v>
      </c>
      <c r="N68" s="39">
        <f t="shared" si="29"/>
        <v>389.7</v>
      </c>
      <c r="O68" s="36">
        <f>RCF!C$11</f>
        <v>12.991</v>
      </c>
      <c r="P68" s="119"/>
      <c r="Q68" s="119"/>
      <c r="R68" s="39">
        <f t="shared" si="26"/>
        <v>375.4</v>
      </c>
      <c r="S68" s="36">
        <f>RCF!C$22</f>
        <v>12.513</v>
      </c>
      <c r="T68" s="39">
        <f t="shared" si="27"/>
        <v>399</v>
      </c>
      <c r="U68" s="36">
        <f>RCF!C$26</f>
        <v>13.3</v>
      </c>
      <c r="V68" s="39">
        <f t="shared" si="24"/>
        <v>408.6</v>
      </c>
      <c r="W68" s="36">
        <f>RCF!C$33</f>
        <v>13.62</v>
      </c>
      <c r="X68" s="39">
        <f t="shared" si="25"/>
        <v>407.4</v>
      </c>
      <c r="Y68" s="36">
        <f>RCF!C$39</f>
        <v>13.581</v>
      </c>
      <c r="Z68" s="36"/>
      <c r="AA68" s="36"/>
      <c r="AB68" s="39">
        <f t="shared" si="30"/>
        <v>380.5</v>
      </c>
      <c r="AC68" s="120">
        <f>RCF!C$41</f>
        <v>12.682</v>
      </c>
    </row>
    <row r="69" spans="1:29" ht="25.5" x14ac:dyDescent="0.2">
      <c r="A69" s="41">
        <v>1188</v>
      </c>
      <c r="B69" s="42" t="s">
        <v>174</v>
      </c>
      <c r="C69" s="43">
        <v>50</v>
      </c>
      <c r="D69" s="39">
        <f t="shared" si="20"/>
        <v>1723.6</v>
      </c>
      <c r="E69" s="119">
        <f>RCF!$C$47</f>
        <v>34.470999999999997</v>
      </c>
      <c r="F69" s="39">
        <f t="shared" si="21"/>
        <v>659.6</v>
      </c>
      <c r="G69" s="119">
        <f>RCF!C$5</f>
        <v>13.191000000000001</v>
      </c>
      <c r="H69" s="39">
        <f t="shared" si="22"/>
        <v>672.4</v>
      </c>
      <c r="I69" s="36">
        <f>RCF!C$37</f>
        <v>13.448</v>
      </c>
      <c r="J69" s="119"/>
      <c r="K69" s="119"/>
      <c r="L69" s="39">
        <f t="shared" si="28"/>
        <v>640.5</v>
      </c>
      <c r="M69" s="36">
        <f>RCF!C$9</f>
        <v>12.808999999999999</v>
      </c>
      <c r="N69" s="39">
        <f t="shared" si="29"/>
        <v>649.6</v>
      </c>
      <c r="O69" s="36">
        <f>RCF!C$11</f>
        <v>12.991</v>
      </c>
      <c r="P69" s="119"/>
      <c r="Q69" s="119"/>
      <c r="R69" s="39">
        <f t="shared" si="26"/>
        <v>625.70000000000005</v>
      </c>
      <c r="S69" s="36">
        <f>RCF!C$22</f>
        <v>12.513</v>
      </c>
      <c r="T69" s="39">
        <f t="shared" si="27"/>
        <v>665</v>
      </c>
      <c r="U69" s="36">
        <f>RCF!C$26</f>
        <v>13.3</v>
      </c>
      <c r="V69" s="39">
        <f t="shared" si="24"/>
        <v>681</v>
      </c>
      <c r="W69" s="36">
        <f>RCF!C$33</f>
        <v>13.62</v>
      </c>
      <c r="X69" s="39">
        <f t="shared" si="25"/>
        <v>679</v>
      </c>
      <c r="Y69" s="36">
        <f>RCF!C$39</f>
        <v>13.581</v>
      </c>
      <c r="Z69" s="36"/>
      <c r="AA69" s="36"/>
      <c r="AB69" s="39">
        <f t="shared" si="30"/>
        <v>634.1</v>
      </c>
      <c r="AC69" s="120">
        <f>RCF!C$41</f>
        <v>12.682</v>
      </c>
    </row>
    <row r="70" spans="1:29" x14ac:dyDescent="0.2">
      <c r="A70" s="41">
        <v>1192</v>
      </c>
      <c r="B70" s="42" t="s">
        <v>175</v>
      </c>
      <c r="C70" s="43">
        <v>5</v>
      </c>
      <c r="D70" s="39">
        <f t="shared" si="20"/>
        <v>172.4</v>
      </c>
      <c r="E70" s="119">
        <f>RCF!$C$47</f>
        <v>34.470999999999997</v>
      </c>
      <c r="F70" s="39">
        <f t="shared" si="21"/>
        <v>66</v>
      </c>
      <c r="G70" s="119">
        <f>RCF!C$5</f>
        <v>13.191000000000001</v>
      </c>
      <c r="H70" s="39">
        <f t="shared" si="22"/>
        <v>67.2</v>
      </c>
      <c r="I70" s="36">
        <f>RCF!C$37</f>
        <v>13.448</v>
      </c>
      <c r="J70" s="119"/>
      <c r="K70" s="119"/>
      <c r="L70" s="39">
        <f t="shared" si="28"/>
        <v>64</v>
      </c>
      <c r="M70" s="36">
        <f>RCF!C$9</f>
        <v>12.808999999999999</v>
      </c>
      <c r="N70" s="39">
        <f t="shared" si="29"/>
        <v>65</v>
      </c>
      <c r="O70" s="36">
        <f>RCF!C$11</f>
        <v>12.991</v>
      </c>
      <c r="P70" s="119"/>
      <c r="Q70" s="119"/>
      <c r="R70" s="39">
        <f t="shared" si="26"/>
        <v>62.6</v>
      </c>
      <c r="S70" s="36">
        <f>RCF!C$22</f>
        <v>12.513</v>
      </c>
      <c r="T70" s="39">
        <f t="shared" si="27"/>
        <v>66.5</v>
      </c>
      <c r="U70" s="36">
        <f>RCF!C$26</f>
        <v>13.3</v>
      </c>
      <c r="V70" s="39">
        <f t="shared" si="24"/>
        <v>68.099999999999994</v>
      </c>
      <c r="W70" s="36">
        <f>RCF!C$33</f>
        <v>13.62</v>
      </c>
      <c r="X70" s="39">
        <f t="shared" si="25"/>
        <v>67.900000000000006</v>
      </c>
      <c r="Y70" s="36">
        <f>RCF!C$39</f>
        <v>13.581</v>
      </c>
      <c r="Z70" s="36"/>
      <c r="AA70" s="36"/>
      <c r="AB70" s="39">
        <f t="shared" si="30"/>
        <v>63.4</v>
      </c>
      <c r="AC70" s="120">
        <f>RCF!C$41</f>
        <v>12.682</v>
      </c>
    </row>
    <row r="71" spans="1:29" x14ac:dyDescent="0.2">
      <c r="A71" s="77" t="s">
        <v>100</v>
      </c>
      <c r="B71" s="42" t="s">
        <v>176</v>
      </c>
      <c r="C71" s="43">
        <v>9</v>
      </c>
      <c r="D71" s="78">
        <f t="shared" si="20"/>
        <v>114.1</v>
      </c>
      <c r="E71" s="76">
        <f t="shared" ref="E71:E73" si="31">AC71</f>
        <v>12.682</v>
      </c>
      <c r="F71" s="39">
        <f t="shared" si="21"/>
        <v>118.7</v>
      </c>
      <c r="G71" s="119">
        <f>RCF!C$5</f>
        <v>13.191000000000001</v>
      </c>
      <c r="H71" s="39">
        <f t="shared" si="22"/>
        <v>121</v>
      </c>
      <c r="I71" s="36">
        <f>RCF!C$37</f>
        <v>13.448</v>
      </c>
      <c r="J71" s="119"/>
      <c r="K71" s="119"/>
      <c r="L71" s="39">
        <f t="shared" si="28"/>
        <v>115.3</v>
      </c>
      <c r="M71" s="36">
        <f>RCF!C$9</f>
        <v>12.808999999999999</v>
      </c>
      <c r="N71" s="39">
        <f t="shared" si="29"/>
        <v>116.9</v>
      </c>
      <c r="O71" s="36">
        <f>RCF!C$11</f>
        <v>12.991</v>
      </c>
      <c r="P71" s="119"/>
      <c r="Q71" s="119"/>
      <c r="R71" s="39">
        <f t="shared" si="26"/>
        <v>112.6</v>
      </c>
      <c r="S71" s="36">
        <f>RCF!C$22</f>
        <v>12.513</v>
      </c>
      <c r="T71" s="39">
        <f t="shared" si="27"/>
        <v>119.7</v>
      </c>
      <c r="U71" s="36">
        <f>RCF!C$26</f>
        <v>13.3</v>
      </c>
      <c r="V71" s="39">
        <f t="shared" si="24"/>
        <v>122.5</v>
      </c>
      <c r="W71" s="36">
        <f>RCF!C$33</f>
        <v>13.62</v>
      </c>
      <c r="X71" s="39">
        <f t="shared" si="25"/>
        <v>122.2</v>
      </c>
      <c r="Y71" s="36">
        <f>RCF!C$39</f>
        <v>13.581</v>
      </c>
      <c r="Z71" s="36"/>
      <c r="AA71" s="36"/>
      <c r="AB71" s="39">
        <f t="shared" si="30"/>
        <v>114.1</v>
      </c>
      <c r="AC71" s="120">
        <f>RCF!C$41</f>
        <v>12.682</v>
      </c>
    </row>
    <row r="72" spans="1:29" ht="25.5" x14ac:dyDescent="0.2">
      <c r="A72" s="77" t="s">
        <v>101</v>
      </c>
      <c r="B72" s="42" t="s">
        <v>177</v>
      </c>
      <c r="C72" s="43">
        <v>40</v>
      </c>
      <c r="D72" s="78">
        <f t="shared" si="20"/>
        <v>507.3</v>
      </c>
      <c r="E72" s="76">
        <f t="shared" si="31"/>
        <v>12.682</v>
      </c>
      <c r="F72" s="39">
        <f t="shared" si="21"/>
        <v>527.6</v>
      </c>
      <c r="G72" s="119">
        <f>RCF!C$5</f>
        <v>13.191000000000001</v>
      </c>
      <c r="H72" s="39">
        <f t="shared" si="22"/>
        <v>537.9</v>
      </c>
      <c r="I72" s="36">
        <f>RCF!C$37</f>
        <v>13.448</v>
      </c>
      <c r="J72" s="119"/>
      <c r="K72" s="119"/>
      <c r="L72" s="39">
        <f t="shared" si="28"/>
        <v>512.4</v>
      </c>
      <c r="M72" s="36">
        <f>RCF!C$9</f>
        <v>12.808999999999999</v>
      </c>
      <c r="N72" s="39">
        <f t="shared" si="29"/>
        <v>519.6</v>
      </c>
      <c r="O72" s="36">
        <f>RCF!C$11</f>
        <v>12.991</v>
      </c>
      <c r="P72" s="119"/>
      <c r="Q72" s="119"/>
      <c r="R72" s="39">
        <f t="shared" si="26"/>
        <v>500.5</v>
      </c>
      <c r="S72" s="36">
        <f>RCF!C$22</f>
        <v>12.513</v>
      </c>
      <c r="T72" s="39">
        <f t="shared" si="27"/>
        <v>532</v>
      </c>
      <c r="U72" s="36">
        <f>RCF!C$26</f>
        <v>13.3</v>
      </c>
      <c r="V72" s="39">
        <f t="shared" si="24"/>
        <v>544.79999999999995</v>
      </c>
      <c r="W72" s="36">
        <f>RCF!C$33</f>
        <v>13.62</v>
      </c>
      <c r="X72" s="39">
        <f t="shared" si="25"/>
        <v>543.20000000000005</v>
      </c>
      <c r="Y72" s="36">
        <f>RCF!C$39</f>
        <v>13.581</v>
      </c>
      <c r="Z72" s="36"/>
      <c r="AA72" s="36"/>
      <c r="AB72" s="39">
        <f t="shared" si="30"/>
        <v>507.3</v>
      </c>
      <c r="AC72" s="120">
        <f>RCF!C$41</f>
        <v>12.682</v>
      </c>
    </row>
    <row r="73" spans="1:29" x14ac:dyDescent="0.2">
      <c r="A73" s="77" t="s">
        <v>102</v>
      </c>
      <c r="B73" s="42" t="s">
        <v>178</v>
      </c>
      <c r="C73" s="43">
        <v>60</v>
      </c>
      <c r="D73" s="78">
        <f t="shared" si="20"/>
        <v>760.9</v>
      </c>
      <c r="E73" s="76">
        <f t="shared" si="31"/>
        <v>12.682</v>
      </c>
      <c r="F73" s="39">
        <f t="shared" si="21"/>
        <v>791.5</v>
      </c>
      <c r="G73" s="119">
        <f>RCF!C$5</f>
        <v>13.191000000000001</v>
      </c>
      <c r="H73" s="39">
        <f t="shared" si="22"/>
        <v>806.8</v>
      </c>
      <c r="I73" s="36">
        <f>RCF!C$37</f>
        <v>13.448</v>
      </c>
      <c r="J73" s="119"/>
      <c r="K73" s="119"/>
      <c r="L73" s="39">
        <f t="shared" si="28"/>
        <v>768.5</v>
      </c>
      <c r="M73" s="36">
        <f>RCF!C$9</f>
        <v>12.808999999999999</v>
      </c>
      <c r="N73" s="39">
        <f t="shared" si="29"/>
        <v>779.5</v>
      </c>
      <c r="O73" s="36">
        <f>RCF!C$11</f>
        <v>12.991</v>
      </c>
      <c r="P73" s="119"/>
      <c r="Q73" s="119"/>
      <c r="R73" s="39">
        <f t="shared" si="26"/>
        <v>750.8</v>
      </c>
      <c r="S73" s="36">
        <f>RCF!C$22</f>
        <v>12.513</v>
      </c>
      <c r="T73" s="39">
        <f t="shared" si="27"/>
        <v>798</v>
      </c>
      <c r="U73" s="36">
        <f>RCF!C$26</f>
        <v>13.3</v>
      </c>
      <c r="V73" s="39">
        <f t="shared" si="24"/>
        <v>817.2</v>
      </c>
      <c r="W73" s="36">
        <f>RCF!C$33</f>
        <v>13.62</v>
      </c>
      <c r="X73" s="39">
        <f t="shared" si="25"/>
        <v>814.8</v>
      </c>
      <c r="Y73" s="36">
        <f>RCF!C$39</f>
        <v>13.581</v>
      </c>
      <c r="Z73" s="36"/>
      <c r="AA73" s="36"/>
      <c r="AB73" s="39">
        <f t="shared" si="30"/>
        <v>760.9</v>
      </c>
      <c r="AC73" s="120">
        <f>RCF!C$41</f>
        <v>12.682</v>
      </c>
    </row>
    <row r="74" spans="1:29" x14ac:dyDescent="0.2">
      <c r="A74" s="41" t="s">
        <v>32</v>
      </c>
      <c r="B74" s="42" t="s">
        <v>179</v>
      </c>
      <c r="C74" s="43"/>
      <c r="D74" s="39">
        <f t="shared" si="20"/>
        <v>0</v>
      </c>
      <c r="E74" s="119">
        <f>RCF!$C$47</f>
        <v>34.470999999999997</v>
      </c>
      <c r="F74" s="39">
        <f t="shared" si="21"/>
        <v>0</v>
      </c>
      <c r="G74" s="119">
        <f>RCF!C$5</f>
        <v>13.191000000000001</v>
      </c>
      <c r="H74" s="39">
        <f t="shared" si="22"/>
        <v>0</v>
      </c>
      <c r="I74" s="36">
        <f>RCF!C$37</f>
        <v>13.448</v>
      </c>
      <c r="J74" s="119"/>
      <c r="K74" s="119"/>
      <c r="L74" s="39">
        <f t="shared" si="28"/>
        <v>0</v>
      </c>
      <c r="M74" s="36">
        <f>RCF!C$9</f>
        <v>12.808999999999999</v>
      </c>
      <c r="N74" s="39">
        <f t="shared" si="29"/>
        <v>0</v>
      </c>
      <c r="O74" s="36">
        <f>RCF!C$11</f>
        <v>12.991</v>
      </c>
      <c r="P74" s="119"/>
      <c r="Q74" s="119"/>
      <c r="R74" s="39">
        <f t="shared" si="26"/>
        <v>0</v>
      </c>
      <c r="S74" s="36">
        <f>RCF!C$22</f>
        <v>12.513</v>
      </c>
      <c r="T74" s="39">
        <f t="shared" si="27"/>
        <v>0</v>
      </c>
      <c r="U74" s="36">
        <f>RCF!C$26</f>
        <v>13.3</v>
      </c>
      <c r="V74" s="39">
        <f t="shared" si="24"/>
        <v>0</v>
      </c>
      <c r="W74" s="36">
        <f>RCF!C$33</f>
        <v>13.62</v>
      </c>
      <c r="X74" s="39">
        <f t="shared" si="25"/>
        <v>0</v>
      </c>
      <c r="Y74" s="36">
        <f>RCF!C$39</f>
        <v>13.581</v>
      </c>
      <c r="Z74" s="36"/>
      <c r="AA74" s="36"/>
      <c r="AB74" s="39">
        <f t="shared" si="30"/>
        <v>0</v>
      </c>
      <c r="AC74" s="120">
        <f>RCF!C$41</f>
        <v>12.682</v>
      </c>
    </row>
    <row r="75" spans="1:29" x14ac:dyDescent="0.2">
      <c r="A75" s="41">
        <v>1705</v>
      </c>
      <c r="B75" s="42" t="s">
        <v>52</v>
      </c>
      <c r="C75" s="43">
        <v>40</v>
      </c>
      <c r="D75" s="39">
        <f t="shared" si="20"/>
        <v>1378.8</v>
      </c>
      <c r="E75" s="119">
        <f>RCF!$C$47</f>
        <v>34.470999999999997</v>
      </c>
      <c r="F75" s="39">
        <f t="shared" si="21"/>
        <v>527.6</v>
      </c>
      <c r="G75" s="119">
        <f>RCF!C$5</f>
        <v>13.191000000000001</v>
      </c>
      <c r="H75" s="39">
        <f t="shared" si="22"/>
        <v>537.9</v>
      </c>
      <c r="I75" s="36">
        <f>RCF!C$37</f>
        <v>13.448</v>
      </c>
      <c r="J75" s="119"/>
      <c r="K75" s="119"/>
      <c r="L75" s="39">
        <f t="shared" si="28"/>
        <v>512.4</v>
      </c>
      <c r="M75" s="36">
        <f>RCF!C$9</f>
        <v>12.808999999999999</v>
      </c>
      <c r="N75" s="39">
        <f t="shared" si="29"/>
        <v>519.6</v>
      </c>
      <c r="O75" s="36">
        <f>RCF!C$11</f>
        <v>12.991</v>
      </c>
      <c r="P75" s="119"/>
      <c r="Q75" s="119"/>
      <c r="R75" s="39">
        <f t="shared" si="26"/>
        <v>500.5</v>
      </c>
      <c r="S75" s="36">
        <f>RCF!C$22</f>
        <v>12.513</v>
      </c>
      <c r="T75" s="39">
        <f t="shared" si="27"/>
        <v>532</v>
      </c>
      <c r="U75" s="36">
        <f>RCF!C$26</f>
        <v>13.3</v>
      </c>
      <c r="V75" s="39">
        <f t="shared" si="24"/>
        <v>544.79999999999995</v>
      </c>
      <c r="W75" s="36">
        <f>RCF!C$33</f>
        <v>13.62</v>
      </c>
      <c r="X75" s="39">
        <f t="shared" si="25"/>
        <v>543.20000000000005</v>
      </c>
      <c r="Y75" s="36">
        <f>RCF!C$39</f>
        <v>13.581</v>
      </c>
      <c r="Z75" s="36"/>
      <c r="AA75" s="36"/>
      <c r="AB75" s="39">
        <f t="shared" si="30"/>
        <v>507.3</v>
      </c>
      <c r="AC75" s="120">
        <f>RCF!C$41</f>
        <v>12.682</v>
      </c>
    </row>
    <row r="76" spans="1:29" x14ac:dyDescent="0.2">
      <c r="A76" s="41">
        <v>1725</v>
      </c>
      <c r="B76" s="42" t="s">
        <v>53</v>
      </c>
      <c r="C76" s="43">
        <v>12.5</v>
      </c>
      <c r="D76" s="39">
        <f t="shared" si="20"/>
        <v>430.9</v>
      </c>
      <c r="E76" s="119">
        <f>RCF!$C$47</f>
        <v>34.470999999999997</v>
      </c>
      <c r="F76" s="39">
        <f t="shared" si="21"/>
        <v>164.9</v>
      </c>
      <c r="G76" s="119">
        <f>RCF!C$5</f>
        <v>13.191000000000001</v>
      </c>
      <c r="H76" s="39">
        <f t="shared" si="22"/>
        <v>168.1</v>
      </c>
      <c r="I76" s="36">
        <f>RCF!C$37</f>
        <v>13.448</v>
      </c>
      <c r="J76" s="119"/>
      <c r="K76" s="119"/>
      <c r="L76" s="39">
        <f t="shared" si="28"/>
        <v>160.1</v>
      </c>
      <c r="M76" s="36">
        <f>RCF!C$9</f>
        <v>12.808999999999999</v>
      </c>
      <c r="N76" s="39">
        <f t="shared" si="29"/>
        <v>162.4</v>
      </c>
      <c r="O76" s="36">
        <f>RCF!C$11</f>
        <v>12.991</v>
      </c>
      <c r="P76" s="119"/>
      <c r="Q76" s="119"/>
      <c r="R76" s="39">
        <f t="shared" si="26"/>
        <v>156.4</v>
      </c>
      <c r="S76" s="36">
        <f>RCF!C$22</f>
        <v>12.513</v>
      </c>
      <c r="T76" s="39">
        <f t="shared" si="27"/>
        <v>166.3</v>
      </c>
      <c r="U76" s="36">
        <f>RCF!C$26</f>
        <v>13.3</v>
      </c>
      <c r="V76" s="39">
        <f t="shared" si="24"/>
        <v>170.2</v>
      </c>
      <c r="W76" s="36">
        <f>RCF!C$33</f>
        <v>13.62</v>
      </c>
      <c r="X76" s="39">
        <f t="shared" si="25"/>
        <v>169.7</v>
      </c>
      <c r="Y76" s="36">
        <f>RCF!C$39</f>
        <v>13.581</v>
      </c>
      <c r="Z76" s="36"/>
      <c r="AA76" s="36"/>
      <c r="AB76" s="39">
        <f t="shared" si="30"/>
        <v>158.5</v>
      </c>
      <c r="AC76" s="120">
        <f>RCF!C$41</f>
        <v>12.682</v>
      </c>
    </row>
    <row r="77" spans="1:29" x14ac:dyDescent="0.2">
      <c r="A77" s="41">
        <v>1995</v>
      </c>
      <c r="B77" s="42" t="s">
        <v>54</v>
      </c>
      <c r="C77" s="43">
        <v>10</v>
      </c>
      <c r="D77" s="39">
        <f t="shared" si="20"/>
        <v>344.7</v>
      </c>
      <c r="E77" s="119">
        <f>RCF!$C$47</f>
        <v>34.470999999999997</v>
      </c>
      <c r="F77" s="39">
        <f t="shared" si="21"/>
        <v>131.9</v>
      </c>
      <c r="G77" s="119">
        <f>RCF!C$5</f>
        <v>13.191000000000001</v>
      </c>
      <c r="H77" s="39">
        <f t="shared" si="22"/>
        <v>134.4</v>
      </c>
      <c r="I77" s="36">
        <f>RCF!C$37</f>
        <v>13.448</v>
      </c>
      <c r="J77" s="119"/>
      <c r="K77" s="119"/>
      <c r="L77" s="39">
        <f t="shared" si="28"/>
        <v>128.1</v>
      </c>
      <c r="M77" s="36">
        <f>RCF!C$9</f>
        <v>12.808999999999999</v>
      </c>
      <c r="N77" s="39">
        <f t="shared" si="29"/>
        <v>129.9</v>
      </c>
      <c r="O77" s="36">
        <f>RCF!C$11</f>
        <v>12.991</v>
      </c>
      <c r="P77" s="119"/>
      <c r="Q77" s="119"/>
      <c r="R77" s="39">
        <f t="shared" si="26"/>
        <v>125.1</v>
      </c>
      <c r="S77" s="36">
        <f>RCF!C$22</f>
        <v>12.513</v>
      </c>
      <c r="T77" s="39">
        <f t="shared" si="27"/>
        <v>133</v>
      </c>
      <c r="U77" s="36">
        <f>RCF!C$26</f>
        <v>13.3</v>
      </c>
      <c r="V77" s="39">
        <f t="shared" si="24"/>
        <v>136.19999999999999</v>
      </c>
      <c r="W77" s="36">
        <f>RCF!C$33</f>
        <v>13.62</v>
      </c>
      <c r="X77" s="39">
        <f t="shared" si="25"/>
        <v>135.80000000000001</v>
      </c>
      <c r="Y77" s="36">
        <f>RCF!C$39</f>
        <v>13.581</v>
      </c>
      <c r="Z77" s="36"/>
      <c r="AA77" s="36"/>
      <c r="AB77" s="39">
        <f t="shared" si="30"/>
        <v>126.8</v>
      </c>
      <c r="AC77" s="120">
        <f>RCF!C$41</f>
        <v>12.682</v>
      </c>
    </row>
    <row r="78" spans="1:29" x14ac:dyDescent="0.2">
      <c r="A78" s="41">
        <v>1996</v>
      </c>
      <c r="B78" s="42" t="s">
        <v>55</v>
      </c>
      <c r="C78" s="43">
        <v>6</v>
      </c>
      <c r="D78" s="39">
        <f t="shared" si="20"/>
        <v>206.8</v>
      </c>
      <c r="E78" s="119">
        <f>RCF!$C$47</f>
        <v>34.470999999999997</v>
      </c>
      <c r="F78" s="39">
        <f t="shared" si="21"/>
        <v>79.099999999999994</v>
      </c>
      <c r="G78" s="119">
        <f>RCF!C$5</f>
        <v>13.191000000000001</v>
      </c>
      <c r="H78" s="39">
        <f t="shared" si="22"/>
        <v>80.599999999999994</v>
      </c>
      <c r="I78" s="36">
        <f>RCF!C$37</f>
        <v>13.448</v>
      </c>
      <c r="J78" s="119"/>
      <c r="K78" s="119"/>
      <c r="L78" s="39">
        <f t="shared" si="28"/>
        <v>76.900000000000006</v>
      </c>
      <c r="M78" s="36">
        <f>RCF!C$9</f>
        <v>12.808999999999999</v>
      </c>
      <c r="N78" s="39">
        <f t="shared" si="29"/>
        <v>77.900000000000006</v>
      </c>
      <c r="O78" s="36">
        <f>RCF!C$11</f>
        <v>12.991</v>
      </c>
      <c r="P78" s="119"/>
      <c r="Q78" s="119"/>
      <c r="R78" s="39">
        <f t="shared" si="26"/>
        <v>75.099999999999994</v>
      </c>
      <c r="S78" s="36">
        <f>RCF!C$22</f>
        <v>12.513</v>
      </c>
      <c r="T78" s="39">
        <f t="shared" si="27"/>
        <v>79.8</v>
      </c>
      <c r="U78" s="36">
        <f>RCF!C$26</f>
        <v>13.3</v>
      </c>
      <c r="V78" s="39">
        <f t="shared" si="24"/>
        <v>81.7</v>
      </c>
      <c r="W78" s="36">
        <f>RCF!C$33</f>
        <v>13.62</v>
      </c>
      <c r="X78" s="39">
        <f t="shared" si="25"/>
        <v>81.400000000000006</v>
      </c>
      <c r="Y78" s="36">
        <f>RCF!C$39</f>
        <v>13.581</v>
      </c>
      <c r="Z78" s="36"/>
      <c r="AA78" s="36"/>
      <c r="AB78" s="39">
        <f t="shared" si="30"/>
        <v>76.099999999999994</v>
      </c>
      <c r="AC78" s="120">
        <f>RCF!C$41</f>
        <v>12.682</v>
      </c>
    </row>
    <row r="79" spans="1:29" x14ac:dyDescent="0.2">
      <c r="A79" s="41">
        <v>2137</v>
      </c>
      <c r="B79" s="42" t="s">
        <v>56</v>
      </c>
      <c r="C79" s="43">
        <v>60</v>
      </c>
      <c r="D79" s="39">
        <f t="shared" si="20"/>
        <v>2068.3000000000002</v>
      </c>
      <c r="E79" s="119">
        <f>RCF!$C$47</f>
        <v>34.470999999999997</v>
      </c>
      <c r="F79" s="39">
        <f t="shared" si="21"/>
        <v>791.5</v>
      </c>
      <c r="G79" s="119">
        <f>RCF!C$5</f>
        <v>13.191000000000001</v>
      </c>
      <c r="H79" s="39">
        <f t="shared" si="22"/>
        <v>806.8</v>
      </c>
      <c r="I79" s="36">
        <f>RCF!C$37</f>
        <v>13.448</v>
      </c>
      <c r="J79" s="119"/>
      <c r="K79" s="119"/>
      <c r="L79" s="39">
        <f t="shared" si="28"/>
        <v>768.5</v>
      </c>
      <c r="M79" s="36">
        <f>RCF!C$9</f>
        <v>12.808999999999999</v>
      </c>
      <c r="N79" s="39">
        <f t="shared" si="29"/>
        <v>779.5</v>
      </c>
      <c r="O79" s="36">
        <f>RCF!C$11</f>
        <v>12.991</v>
      </c>
      <c r="P79" s="119"/>
      <c r="Q79" s="119"/>
      <c r="R79" s="39">
        <f t="shared" si="26"/>
        <v>750.8</v>
      </c>
      <c r="S79" s="36">
        <f>RCF!C$22</f>
        <v>12.513</v>
      </c>
      <c r="T79" s="39">
        <f t="shared" si="27"/>
        <v>798</v>
      </c>
      <c r="U79" s="36">
        <f>RCF!C$26</f>
        <v>13.3</v>
      </c>
      <c r="V79" s="39">
        <f t="shared" si="24"/>
        <v>817.2</v>
      </c>
      <c r="W79" s="36">
        <f>RCF!C$33</f>
        <v>13.62</v>
      </c>
      <c r="X79" s="39">
        <f t="shared" si="25"/>
        <v>814.8</v>
      </c>
      <c r="Y79" s="36">
        <f>RCF!C$39</f>
        <v>13.581</v>
      </c>
      <c r="Z79" s="36"/>
      <c r="AA79" s="36"/>
      <c r="AB79" s="39">
        <f t="shared" si="30"/>
        <v>760.9</v>
      </c>
      <c r="AC79" s="120">
        <f>RCF!C$41</f>
        <v>12.682</v>
      </c>
    </row>
    <row r="80" spans="1:29" x14ac:dyDescent="0.2">
      <c r="A80" s="41">
        <v>2442</v>
      </c>
      <c r="B80" s="42" t="s">
        <v>57</v>
      </c>
      <c r="C80" s="43">
        <v>18</v>
      </c>
      <c r="D80" s="39">
        <f t="shared" si="20"/>
        <v>620.5</v>
      </c>
      <c r="E80" s="119">
        <f>RCF!$C$47</f>
        <v>34.470999999999997</v>
      </c>
      <c r="F80" s="39">
        <f t="shared" si="21"/>
        <v>237.4</v>
      </c>
      <c r="G80" s="119">
        <f>RCF!C$5</f>
        <v>13.191000000000001</v>
      </c>
      <c r="H80" s="39">
        <f t="shared" si="22"/>
        <v>242</v>
      </c>
      <c r="I80" s="36">
        <f>RCF!C$37</f>
        <v>13.448</v>
      </c>
      <c r="J80" s="119"/>
      <c r="K80" s="119"/>
      <c r="L80" s="39">
        <f t="shared" si="28"/>
        <v>230.6</v>
      </c>
      <c r="M80" s="36">
        <f>RCF!C$9</f>
        <v>12.808999999999999</v>
      </c>
      <c r="N80" s="39">
        <f t="shared" si="29"/>
        <v>233.8</v>
      </c>
      <c r="O80" s="36">
        <f>RCF!C$11</f>
        <v>12.991</v>
      </c>
      <c r="P80" s="119"/>
      <c r="Q80" s="119"/>
      <c r="R80" s="39">
        <f t="shared" si="26"/>
        <v>225.2</v>
      </c>
      <c r="S80" s="36">
        <f>RCF!C$22</f>
        <v>12.513</v>
      </c>
      <c r="T80" s="39">
        <f t="shared" si="27"/>
        <v>239.4</v>
      </c>
      <c r="U80" s="36">
        <f>RCF!C$26</f>
        <v>13.3</v>
      </c>
      <c r="V80" s="39">
        <f t="shared" si="24"/>
        <v>245.1</v>
      </c>
      <c r="W80" s="36">
        <f>RCF!C$33</f>
        <v>13.62</v>
      </c>
      <c r="X80" s="39">
        <f t="shared" si="25"/>
        <v>244.4</v>
      </c>
      <c r="Y80" s="36">
        <f>RCF!C$39</f>
        <v>13.581</v>
      </c>
      <c r="Z80" s="36"/>
      <c r="AA80" s="36"/>
      <c r="AB80" s="39">
        <f t="shared" si="30"/>
        <v>228.3</v>
      </c>
      <c r="AC80" s="120">
        <f>RCF!C$41</f>
        <v>12.682</v>
      </c>
    </row>
    <row r="81" spans="1:29" x14ac:dyDescent="0.2">
      <c r="A81" s="41">
        <v>2565</v>
      </c>
      <c r="B81" s="42" t="s">
        <v>58</v>
      </c>
      <c r="C81" s="43">
        <v>3</v>
      </c>
      <c r="D81" s="39">
        <f t="shared" si="20"/>
        <v>103.4</v>
      </c>
      <c r="E81" s="119">
        <f>RCF!$C$47</f>
        <v>34.470999999999997</v>
      </c>
      <c r="F81" s="39">
        <f t="shared" si="21"/>
        <v>39.6</v>
      </c>
      <c r="G81" s="119">
        <f>RCF!C$5</f>
        <v>13.191000000000001</v>
      </c>
      <c r="H81" s="39">
        <f t="shared" si="22"/>
        <v>40.299999999999997</v>
      </c>
      <c r="I81" s="36">
        <f>RCF!C$37</f>
        <v>13.448</v>
      </c>
      <c r="J81" s="119"/>
      <c r="K81" s="119"/>
      <c r="L81" s="39">
        <f t="shared" si="28"/>
        <v>38.4</v>
      </c>
      <c r="M81" s="36">
        <f>RCF!C$9</f>
        <v>12.808999999999999</v>
      </c>
      <c r="N81" s="39">
        <f t="shared" si="29"/>
        <v>39</v>
      </c>
      <c r="O81" s="36">
        <f>RCF!C$11</f>
        <v>12.991</v>
      </c>
      <c r="P81" s="119"/>
      <c r="Q81" s="119"/>
      <c r="R81" s="39">
        <f t="shared" si="26"/>
        <v>37.5</v>
      </c>
      <c r="S81" s="36">
        <f>RCF!C$22</f>
        <v>12.513</v>
      </c>
      <c r="T81" s="39">
        <f t="shared" si="27"/>
        <v>39.9</v>
      </c>
      <c r="U81" s="36">
        <f>RCF!C$26</f>
        <v>13.3</v>
      </c>
      <c r="V81" s="39">
        <f t="shared" si="24"/>
        <v>40.799999999999997</v>
      </c>
      <c r="W81" s="36">
        <f>RCF!C$33</f>
        <v>13.62</v>
      </c>
      <c r="X81" s="39">
        <f t="shared" si="25"/>
        <v>40.700000000000003</v>
      </c>
      <c r="Y81" s="36">
        <f>RCF!C$39</f>
        <v>13.581</v>
      </c>
      <c r="Z81" s="36"/>
      <c r="AA81" s="36"/>
      <c r="AB81" s="39">
        <f t="shared" si="30"/>
        <v>38</v>
      </c>
      <c r="AC81" s="120">
        <f>RCF!C$41</f>
        <v>12.682</v>
      </c>
    </row>
    <row r="82" spans="1:29" ht="38.25" x14ac:dyDescent="0.2">
      <c r="A82" s="41" t="s">
        <v>35</v>
      </c>
      <c r="B82" s="42" t="s">
        <v>180</v>
      </c>
      <c r="C82" s="43">
        <v>225.6</v>
      </c>
      <c r="D82" s="39"/>
      <c r="E82" s="36"/>
      <c r="F82" s="39">
        <f t="shared" si="21"/>
        <v>2975.9</v>
      </c>
      <c r="G82" s="119">
        <f>RCF!C$5</f>
        <v>13.191000000000001</v>
      </c>
      <c r="H82" s="39">
        <f t="shared" si="22"/>
        <v>3033.8</v>
      </c>
      <c r="I82" s="36">
        <f>RCF!C$37</f>
        <v>13.448</v>
      </c>
      <c r="J82" s="119"/>
      <c r="K82" s="119"/>
      <c r="L82" s="39">
        <f t="shared" si="28"/>
        <v>2889.7</v>
      </c>
      <c r="M82" s="36">
        <f>RCF!C$9</f>
        <v>12.808999999999999</v>
      </c>
      <c r="N82" s="39">
        <f t="shared" si="29"/>
        <v>2930.8</v>
      </c>
      <c r="O82" s="36">
        <f>RCF!C$11</f>
        <v>12.991</v>
      </c>
      <c r="P82" s="119"/>
      <c r="Q82" s="119"/>
      <c r="R82" s="39">
        <f t="shared" si="26"/>
        <v>2822.9</v>
      </c>
      <c r="S82" s="36">
        <f>RCF!C$22</f>
        <v>12.513</v>
      </c>
      <c r="T82" s="39">
        <f t="shared" si="27"/>
        <v>3000.5</v>
      </c>
      <c r="U82" s="36">
        <f>RCF!C$26</f>
        <v>13.3</v>
      </c>
      <c r="V82" s="39">
        <f t="shared" si="24"/>
        <v>3072.6</v>
      </c>
      <c r="W82" s="36">
        <f>RCF!C$33</f>
        <v>13.62</v>
      </c>
      <c r="X82" s="39">
        <f t="shared" si="25"/>
        <v>3063.8</v>
      </c>
      <c r="Y82" s="36">
        <f>RCF!C$39</f>
        <v>13.581</v>
      </c>
      <c r="Z82" s="36"/>
      <c r="AA82" s="36"/>
      <c r="AB82" s="39">
        <f t="shared" si="30"/>
        <v>2861.1</v>
      </c>
      <c r="AC82" s="120">
        <f>RCF!C$41</f>
        <v>12.682</v>
      </c>
    </row>
    <row r="83" spans="1:29" s="139" customFormat="1" ht="38.25" x14ac:dyDescent="0.2">
      <c r="A83" s="134" t="s">
        <v>35</v>
      </c>
      <c r="B83" s="135" t="s">
        <v>243</v>
      </c>
      <c r="C83" s="136">
        <v>369.9</v>
      </c>
      <c r="D83" s="137">
        <f t="shared" si="20"/>
        <v>11794.6</v>
      </c>
      <c r="E83" s="138">
        <f>RCF!K47</f>
        <v>31.886006284038537</v>
      </c>
      <c r="F83" s="137">
        <f t="shared" si="21"/>
        <v>0</v>
      </c>
      <c r="G83" s="138">
        <v>0</v>
      </c>
      <c r="H83" s="39">
        <f t="shared" si="22"/>
        <v>0</v>
      </c>
      <c r="I83" s="138"/>
      <c r="J83" s="138"/>
      <c r="K83" s="138"/>
      <c r="L83" s="137"/>
      <c r="M83" s="138"/>
      <c r="N83" s="39">
        <f t="shared" si="29"/>
        <v>0</v>
      </c>
      <c r="O83" s="138"/>
      <c r="P83" s="138"/>
      <c r="Q83" s="138"/>
      <c r="R83" s="137"/>
      <c r="S83" s="138"/>
      <c r="T83" s="137"/>
      <c r="U83" s="138"/>
      <c r="V83" s="39">
        <f t="shared" si="24"/>
        <v>0</v>
      </c>
      <c r="W83" s="138"/>
      <c r="X83" s="39">
        <f t="shared" si="25"/>
        <v>5023.6000000000004</v>
      </c>
      <c r="Y83" s="36">
        <f>RCF!C$39</f>
        <v>13.581</v>
      </c>
      <c r="Z83" s="138"/>
      <c r="AA83" s="138"/>
      <c r="AB83" s="137"/>
      <c r="AC83" s="120">
        <f>RCF!C$41</f>
        <v>12.682</v>
      </c>
    </row>
    <row r="84" spans="1:29" ht="38.25" x14ac:dyDescent="0.2">
      <c r="A84" s="41" t="s">
        <v>26</v>
      </c>
      <c r="B84" s="42" t="s">
        <v>181</v>
      </c>
      <c r="C84" s="43">
        <v>213.6</v>
      </c>
      <c r="D84" s="39"/>
      <c r="E84" s="119"/>
      <c r="F84" s="39">
        <f t="shared" si="21"/>
        <v>2817.6</v>
      </c>
      <c r="G84" s="119">
        <f>RCF!C$5</f>
        <v>13.191000000000001</v>
      </c>
      <c r="H84" s="39">
        <f t="shared" si="22"/>
        <v>2872.4</v>
      </c>
      <c r="I84" s="36">
        <f>RCF!C$37</f>
        <v>13.448</v>
      </c>
      <c r="J84" s="36"/>
      <c r="K84" s="36"/>
      <c r="L84" s="39">
        <f t="shared" si="28"/>
        <v>2736</v>
      </c>
      <c r="M84" s="36">
        <f>RCF!C$9</f>
        <v>12.808999999999999</v>
      </c>
      <c r="N84" s="39">
        <f t="shared" si="29"/>
        <v>2774.9</v>
      </c>
      <c r="O84" s="36">
        <f>RCF!C$11</f>
        <v>12.991</v>
      </c>
      <c r="P84" s="119"/>
      <c r="Q84" s="119"/>
      <c r="R84" s="39">
        <f t="shared" ref="R84" si="32">ROUND(S84*C84,1)</f>
        <v>2672.8</v>
      </c>
      <c r="S84" s="36">
        <f>RCF!C$22</f>
        <v>12.513</v>
      </c>
      <c r="T84" s="39">
        <f t="shared" ref="T84" si="33">ROUND(U84*C84,1)</f>
        <v>2840.9</v>
      </c>
      <c r="U84" s="36">
        <f>RCF!C$26</f>
        <v>13.3</v>
      </c>
      <c r="V84" s="39">
        <f t="shared" si="24"/>
        <v>2909.2</v>
      </c>
      <c r="W84" s="36">
        <f>RCF!C$33</f>
        <v>13.62</v>
      </c>
      <c r="X84" s="39">
        <f t="shared" si="25"/>
        <v>2900.9</v>
      </c>
      <c r="Y84" s="36">
        <f>RCF!C$39</f>
        <v>13.581</v>
      </c>
      <c r="Z84" s="36"/>
      <c r="AA84" s="36"/>
      <c r="AB84" s="39">
        <f>ROUND(AC84*C84,1)</f>
        <v>2708.9</v>
      </c>
      <c r="AC84" s="120">
        <f>RCF!C$41</f>
        <v>12.682</v>
      </c>
    </row>
    <row r="85" spans="1:29" s="139" customFormat="1" ht="38.25" x14ac:dyDescent="0.2">
      <c r="A85" s="134" t="s">
        <v>26</v>
      </c>
      <c r="B85" s="135" t="s">
        <v>244</v>
      </c>
      <c r="C85" s="136">
        <v>359.6</v>
      </c>
      <c r="D85" s="137">
        <f t="shared" si="20"/>
        <v>11435</v>
      </c>
      <c r="E85" s="138">
        <f>RCF!L47</f>
        <v>31.799261528469366</v>
      </c>
      <c r="F85" s="137">
        <f t="shared" si="21"/>
        <v>0</v>
      </c>
      <c r="G85" s="138">
        <v>0</v>
      </c>
      <c r="H85" s="39">
        <f t="shared" si="22"/>
        <v>0</v>
      </c>
      <c r="I85" s="138"/>
      <c r="J85" s="138"/>
      <c r="K85" s="138"/>
      <c r="L85" s="137"/>
      <c r="M85" s="138"/>
      <c r="N85" s="39">
        <f t="shared" si="29"/>
        <v>0</v>
      </c>
      <c r="O85" s="138"/>
      <c r="P85" s="138"/>
      <c r="Q85" s="138"/>
      <c r="R85" s="137"/>
      <c r="S85" s="138"/>
      <c r="T85" s="137"/>
      <c r="U85" s="138"/>
      <c r="V85" s="39">
        <f t="shared" si="24"/>
        <v>0</v>
      </c>
      <c r="W85" s="138"/>
      <c r="X85" s="39">
        <f t="shared" si="25"/>
        <v>4883.7</v>
      </c>
      <c r="Y85" s="36">
        <f>RCF!C$39</f>
        <v>13.581</v>
      </c>
      <c r="Z85" s="138"/>
      <c r="AA85" s="138"/>
      <c r="AB85" s="137"/>
      <c r="AC85" s="120">
        <f>RCF!C$41</f>
        <v>12.682</v>
      </c>
    </row>
    <row r="86" spans="1:29" x14ac:dyDescent="0.2">
      <c r="A86" s="41">
        <v>3204</v>
      </c>
      <c r="B86" s="42" t="s">
        <v>182</v>
      </c>
      <c r="C86" s="43">
        <v>21.58</v>
      </c>
      <c r="D86" s="39">
        <f t="shared" si="20"/>
        <v>743.9</v>
      </c>
      <c r="E86" s="119">
        <f>RCF!$C$47</f>
        <v>34.470999999999997</v>
      </c>
      <c r="F86" s="39">
        <f t="shared" si="21"/>
        <v>284.7</v>
      </c>
      <c r="G86" s="119">
        <f>RCF!C$5</f>
        <v>13.191000000000001</v>
      </c>
      <c r="H86" s="39">
        <f t="shared" si="22"/>
        <v>290.2</v>
      </c>
      <c r="I86" s="36">
        <f>RCF!C$37</f>
        <v>13.448</v>
      </c>
      <c r="J86" s="119"/>
      <c r="K86" s="119"/>
      <c r="L86" s="39">
        <f t="shared" si="28"/>
        <v>276.39999999999998</v>
      </c>
      <c r="M86" s="36">
        <f>RCF!C$9</f>
        <v>12.808999999999999</v>
      </c>
      <c r="N86" s="39">
        <f t="shared" si="29"/>
        <v>280.3</v>
      </c>
      <c r="O86" s="36">
        <f>RCF!C$11</f>
        <v>12.991</v>
      </c>
      <c r="P86" s="119"/>
      <c r="Q86" s="119"/>
      <c r="R86" s="39">
        <f t="shared" ref="R86" si="34">ROUND(S86*C86,1)</f>
        <v>270</v>
      </c>
      <c r="S86" s="36">
        <f>RCF!C$22</f>
        <v>12.513</v>
      </c>
      <c r="T86" s="39">
        <f t="shared" ref="T86" si="35">ROUND(U86*C86,1)</f>
        <v>287</v>
      </c>
      <c r="U86" s="36">
        <f>RCF!C$26</f>
        <v>13.3</v>
      </c>
      <c r="V86" s="39">
        <f t="shared" si="24"/>
        <v>293.89999999999998</v>
      </c>
      <c r="W86" s="36">
        <f>RCF!C$33</f>
        <v>13.62</v>
      </c>
      <c r="X86" s="39">
        <f t="shared" si="25"/>
        <v>293</v>
      </c>
      <c r="Y86" s="36">
        <f>RCF!C$39</f>
        <v>13.581</v>
      </c>
      <c r="Z86" s="36"/>
      <c r="AA86" s="36"/>
      <c r="AB86" s="39">
        <f t="shared" ref="AB86:AB106" si="36">ROUND(AC86*C86,1)</f>
        <v>273.7</v>
      </c>
      <c r="AC86" s="120">
        <f>RCF!C$41</f>
        <v>12.682</v>
      </c>
    </row>
    <row r="87" spans="1:29" x14ac:dyDescent="0.2">
      <c r="A87" s="77" t="s">
        <v>103</v>
      </c>
      <c r="B87" s="42" t="s">
        <v>59</v>
      </c>
      <c r="C87" s="43">
        <v>9.4</v>
      </c>
      <c r="D87" s="78">
        <f t="shared" si="20"/>
        <v>119.2</v>
      </c>
      <c r="E87" s="76">
        <f t="shared" ref="E87:E103" si="37">AC87</f>
        <v>12.682</v>
      </c>
      <c r="F87" s="39">
        <f t="shared" si="21"/>
        <v>175.8</v>
      </c>
      <c r="G87" s="36">
        <f>RCF!D5</f>
        <v>18.696999999999999</v>
      </c>
      <c r="H87" s="39">
        <f t="shared" si="22"/>
        <v>179</v>
      </c>
      <c r="I87" s="36">
        <f>RCF!D37</f>
        <v>19.044</v>
      </c>
      <c r="J87" s="36"/>
      <c r="K87" s="36"/>
      <c r="L87" s="39">
        <f t="shared" si="28"/>
        <v>170.6</v>
      </c>
      <c r="M87" s="119">
        <f>RCF!D9</f>
        <v>18.145</v>
      </c>
      <c r="N87" s="39">
        <f t="shared" si="29"/>
        <v>173</v>
      </c>
      <c r="O87" s="119">
        <f>RCF!D11</f>
        <v>18.402999999999999</v>
      </c>
      <c r="P87" s="119"/>
      <c r="Q87" s="119"/>
      <c r="R87" s="39">
        <f t="shared" ref="R87:R92" si="38">ROUND(S87*C87,1)</f>
        <v>166.6</v>
      </c>
      <c r="S87" s="36">
        <f>RCF!D22</f>
        <v>17.722999999999999</v>
      </c>
      <c r="T87" s="39">
        <f t="shared" si="23"/>
        <v>177.3</v>
      </c>
      <c r="U87" s="36">
        <f>RCF!D26</f>
        <v>18.86</v>
      </c>
      <c r="V87" s="39">
        <f t="shared" si="24"/>
        <v>128</v>
      </c>
      <c r="W87" s="36">
        <f>RCF!C$33</f>
        <v>13.62</v>
      </c>
      <c r="X87" s="39">
        <f t="shared" si="25"/>
        <v>127.6</v>
      </c>
      <c r="Y87" s="36">
        <f>RCF!C$39</f>
        <v>13.581</v>
      </c>
      <c r="Z87" s="36"/>
      <c r="AA87" s="36"/>
      <c r="AB87" s="39">
        <f t="shared" si="36"/>
        <v>119.2</v>
      </c>
      <c r="AC87" s="120">
        <f>RCF!C$41</f>
        <v>12.682</v>
      </c>
    </row>
    <row r="88" spans="1:29" ht="25.5" x14ac:dyDescent="0.2">
      <c r="A88" s="77" t="s">
        <v>104</v>
      </c>
      <c r="B88" s="42" t="s">
        <v>183</v>
      </c>
      <c r="C88" s="43">
        <v>50</v>
      </c>
      <c r="D88" s="78">
        <f t="shared" si="20"/>
        <v>638.9</v>
      </c>
      <c r="E88" s="76">
        <f t="shared" si="37"/>
        <v>12.778</v>
      </c>
      <c r="F88" s="39">
        <f t="shared" si="21"/>
        <v>628.70000000000005</v>
      </c>
      <c r="G88" s="36">
        <f>RCF!F$5</f>
        <v>12.574</v>
      </c>
      <c r="H88" s="39">
        <f t="shared" si="22"/>
        <v>640.9</v>
      </c>
      <c r="I88" s="36">
        <f>RCF!F$37</f>
        <v>12.818</v>
      </c>
      <c r="J88" s="36"/>
      <c r="K88" s="36"/>
      <c r="L88" s="39">
        <f t="shared" si="28"/>
        <v>610.5</v>
      </c>
      <c r="M88" s="119">
        <f>RCF!F$9</f>
        <v>12.21</v>
      </c>
      <c r="N88" s="39">
        <f t="shared" si="29"/>
        <v>619.29999999999995</v>
      </c>
      <c r="O88" s="119">
        <f>RCF!F$11</f>
        <v>12.385</v>
      </c>
      <c r="P88" s="119"/>
      <c r="Q88" s="119"/>
      <c r="R88" s="39">
        <f t="shared" si="38"/>
        <v>596.1</v>
      </c>
      <c r="S88" s="36">
        <f>RCF!F$22</f>
        <v>11.922000000000001</v>
      </c>
      <c r="T88" s="39">
        <f t="shared" si="23"/>
        <v>634.9</v>
      </c>
      <c r="U88" s="36">
        <f>RCF!F$26</f>
        <v>12.698</v>
      </c>
      <c r="V88" s="39">
        <f t="shared" si="24"/>
        <v>649.1</v>
      </c>
      <c r="W88" s="36">
        <f>RCF!F$33</f>
        <v>12.983000000000001</v>
      </c>
      <c r="X88" s="39">
        <f t="shared" si="25"/>
        <v>647.29999999999995</v>
      </c>
      <c r="Y88" s="36">
        <f>RCF!F$39</f>
        <v>12.946999999999999</v>
      </c>
      <c r="Z88" s="36"/>
      <c r="AA88" s="36"/>
      <c r="AB88" s="39">
        <f t="shared" si="36"/>
        <v>638.9</v>
      </c>
      <c r="AC88" s="120">
        <f>RCF!F$41</f>
        <v>12.778</v>
      </c>
    </row>
    <row r="89" spans="1:29" ht="25.5" x14ac:dyDescent="0.2">
      <c r="A89" s="77" t="s">
        <v>105</v>
      </c>
      <c r="B89" s="42" t="s">
        <v>184</v>
      </c>
      <c r="C89" s="43">
        <v>50</v>
      </c>
      <c r="D89" s="78">
        <f t="shared" si="20"/>
        <v>638.9</v>
      </c>
      <c r="E89" s="76">
        <f t="shared" si="37"/>
        <v>12.778</v>
      </c>
      <c r="F89" s="39">
        <f t="shared" si="21"/>
        <v>628.70000000000005</v>
      </c>
      <c r="G89" s="36">
        <f>RCF!F$5</f>
        <v>12.574</v>
      </c>
      <c r="H89" s="39">
        <f t="shared" si="22"/>
        <v>640.9</v>
      </c>
      <c r="I89" s="36">
        <f>RCF!F$37</f>
        <v>12.818</v>
      </c>
      <c r="J89" s="36"/>
      <c r="K89" s="36"/>
      <c r="L89" s="39">
        <f t="shared" si="28"/>
        <v>610.5</v>
      </c>
      <c r="M89" s="119">
        <f>RCF!F$9</f>
        <v>12.21</v>
      </c>
      <c r="N89" s="39">
        <f t="shared" si="29"/>
        <v>619.29999999999995</v>
      </c>
      <c r="O89" s="119">
        <f>RCF!F$11</f>
        <v>12.385</v>
      </c>
      <c r="P89" s="119"/>
      <c r="Q89" s="119"/>
      <c r="R89" s="39">
        <f t="shared" ref="R89:R91" si="39">ROUND(S89*C89,1)</f>
        <v>596.1</v>
      </c>
      <c r="S89" s="36">
        <f>RCF!F$22</f>
        <v>11.922000000000001</v>
      </c>
      <c r="T89" s="39">
        <f t="shared" ref="T89:T91" si="40">ROUND(U89*C89,1)</f>
        <v>634.9</v>
      </c>
      <c r="U89" s="36">
        <f>RCF!F$26</f>
        <v>12.698</v>
      </c>
      <c r="V89" s="39">
        <f t="shared" si="24"/>
        <v>649.1</v>
      </c>
      <c r="W89" s="36">
        <f>RCF!F$33</f>
        <v>12.983000000000001</v>
      </c>
      <c r="X89" s="39">
        <f t="shared" si="25"/>
        <v>647.29999999999995</v>
      </c>
      <c r="Y89" s="36">
        <f>RCF!F$39</f>
        <v>12.946999999999999</v>
      </c>
      <c r="Z89" s="36"/>
      <c r="AA89" s="36"/>
      <c r="AB89" s="39">
        <f t="shared" si="36"/>
        <v>638.9</v>
      </c>
      <c r="AC89" s="120">
        <f>RCF!F$41</f>
        <v>12.778</v>
      </c>
    </row>
    <row r="90" spans="1:29" ht="25.5" x14ac:dyDescent="0.2">
      <c r="A90" s="77" t="s">
        <v>106</v>
      </c>
      <c r="B90" s="42" t="s">
        <v>185</v>
      </c>
      <c r="C90" s="43">
        <v>40</v>
      </c>
      <c r="D90" s="78">
        <f t="shared" si="20"/>
        <v>511.1</v>
      </c>
      <c r="E90" s="76">
        <f t="shared" si="37"/>
        <v>12.778</v>
      </c>
      <c r="F90" s="39">
        <f t="shared" si="21"/>
        <v>503</v>
      </c>
      <c r="G90" s="36">
        <f>RCF!F$5</f>
        <v>12.574</v>
      </c>
      <c r="H90" s="39">
        <f t="shared" si="22"/>
        <v>512.70000000000005</v>
      </c>
      <c r="I90" s="36">
        <f>RCF!F$37</f>
        <v>12.818</v>
      </c>
      <c r="J90" s="36"/>
      <c r="K90" s="36"/>
      <c r="L90" s="39">
        <f t="shared" si="28"/>
        <v>488.4</v>
      </c>
      <c r="M90" s="119">
        <f>RCF!F$9</f>
        <v>12.21</v>
      </c>
      <c r="N90" s="39">
        <f t="shared" si="29"/>
        <v>495.4</v>
      </c>
      <c r="O90" s="119">
        <f>RCF!F$11</f>
        <v>12.385</v>
      </c>
      <c r="P90" s="119"/>
      <c r="Q90" s="119"/>
      <c r="R90" s="39">
        <f t="shared" si="39"/>
        <v>476.9</v>
      </c>
      <c r="S90" s="36">
        <f>RCF!F$22</f>
        <v>11.922000000000001</v>
      </c>
      <c r="T90" s="39">
        <f t="shared" si="40"/>
        <v>507.9</v>
      </c>
      <c r="U90" s="36">
        <f>RCF!F$26</f>
        <v>12.698</v>
      </c>
      <c r="V90" s="39">
        <f t="shared" si="24"/>
        <v>519.29999999999995</v>
      </c>
      <c r="W90" s="36">
        <f>RCF!F$33</f>
        <v>12.983000000000001</v>
      </c>
      <c r="X90" s="39">
        <f t="shared" si="25"/>
        <v>517.79999999999995</v>
      </c>
      <c r="Y90" s="36">
        <f>RCF!F$39</f>
        <v>12.946999999999999</v>
      </c>
      <c r="Z90" s="36"/>
      <c r="AA90" s="36"/>
      <c r="AB90" s="39">
        <f t="shared" si="36"/>
        <v>511.1</v>
      </c>
      <c r="AC90" s="120">
        <f>RCF!F$41</f>
        <v>12.778</v>
      </c>
    </row>
    <row r="91" spans="1:29" ht="38.25" x14ac:dyDescent="0.2">
      <c r="A91" s="77" t="s">
        <v>107</v>
      </c>
      <c r="B91" s="42" t="s">
        <v>186</v>
      </c>
      <c r="C91" s="43">
        <v>60</v>
      </c>
      <c r="D91" s="75">
        <f t="shared" si="20"/>
        <v>766.7</v>
      </c>
      <c r="E91" s="76">
        <f t="shared" si="37"/>
        <v>12.778</v>
      </c>
      <c r="F91" s="39">
        <f t="shared" si="21"/>
        <v>754.4</v>
      </c>
      <c r="G91" s="36">
        <f>RCF!F$5</f>
        <v>12.574</v>
      </c>
      <c r="H91" s="39">
        <f t="shared" si="22"/>
        <v>769</v>
      </c>
      <c r="I91" s="36">
        <f>RCF!F$37</f>
        <v>12.818</v>
      </c>
      <c r="J91" s="36"/>
      <c r="K91" s="36"/>
      <c r="L91" s="39">
        <f t="shared" si="28"/>
        <v>732.6</v>
      </c>
      <c r="M91" s="119">
        <f>RCF!F$9</f>
        <v>12.21</v>
      </c>
      <c r="N91" s="39">
        <f t="shared" si="29"/>
        <v>743.1</v>
      </c>
      <c r="O91" s="119">
        <f>RCF!F$11</f>
        <v>12.385</v>
      </c>
      <c r="P91" s="119"/>
      <c r="Q91" s="119"/>
      <c r="R91" s="39">
        <f t="shared" si="39"/>
        <v>715.3</v>
      </c>
      <c r="S91" s="36">
        <f>RCF!F$22</f>
        <v>11.922000000000001</v>
      </c>
      <c r="T91" s="39">
        <f t="shared" si="40"/>
        <v>761.9</v>
      </c>
      <c r="U91" s="36">
        <f>RCF!F$26</f>
        <v>12.698</v>
      </c>
      <c r="V91" s="39">
        <f t="shared" si="24"/>
        <v>778.9</v>
      </c>
      <c r="W91" s="36">
        <f>RCF!F$33</f>
        <v>12.983000000000001</v>
      </c>
      <c r="X91" s="39">
        <f t="shared" si="25"/>
        <v>776.8</v>
      </c>
      <c r="Y91" s="36">
        <f>RCF!F$39</f>
        <v>12.946999999999999</v>
      </c>
      <c r="Z91" s="36"/>
      <c r="AA91" s="36"/>
      <c r="AB91" s="39">
        <f t="shared" si="36"/>
        <v>766.7</v>
      </c>
      <c r="AC91" s="120">
        <f>RCF!F$41</f>
        <v>12.778</v>
      </c>
    </row>
    <row r="92" spans="1:29" x14ac:dyDescent="0.2">
      <c r="A92" s="74" t="s">
        <v>115</v>
      </c>
      <c r="B92" s="42" t="s">
        <v>60</v>
      </c>
      <c r="C92" s="43">
        <v>1.2</v>
      </c>
      <c r="D92" s="75">
        <f t="shared" si="20"/>
        <v>18.600000000000001</v>
      </c>
      <c r="E92" s="76">
        <f t="shared" si="37"/>
        <v>15.496</v>
      </c>
      <c r="F92" s="39">
        <f t="shared" si="21"/>
        <v>18.3</v>
      </c>
      <c r="G92" s="36">
        <f>RCF!E$5</f>
        <v>15.249000000000001</v>
      </c>
      <c r="H92" s="39">
        <f t="shared" si="22"/>
        <v>16</v>
      </c>
      <c r="I92" s="36">
        <f>RCF!E$37</f>
        <v>13.366</v>
      </c>
      <c r="J92" s="36"/>
      <c r="K92" s="36"/>
      <c r="L92" s="39">
        <f t="shared" si="28"/>
        <v>14.2</v>
      </c>
      <c r="M92" s="119">
        <f>RCF!E$9</f>
        <v>11.826000000000001</v>
      </c>
      <c r="N92" s="39">
        <f t="shared" si="29"/>
        <v>17.5</v>
      </c>
      <c r="O92" s="119">
        <f>RCF!E$11</f>
        <v>14.598000000000001</v>
      </c>
      <c r="P92" s="119"/>
      <c r="Q92" s="119"/>
      <c r="R92" s="39">
        <f t="shared" si="38"/>
        <v>17.399999999999999</v>
      </c>
      <c r="S92" s="36">
        <f>RCF!E$22</f>
        <v>14.468999999999999</v>
      </c>
      <c r="T92" s="39">
        <f t="shared" si="23"/>
        <v>18.5</v>
      </c>
      <c r="U92" s="36">
        <f>RCF!E$26</f>
        <v>15.404</v>
      </c>
      <c r="V92" s="39">
        <f t="shared" si="24"/>
        <v>18.8</v>
      </c>
      <c r="W92" s="36">
        <f>RCF!E$33</f>
        <v>15.744999999999999</v>
      </c>
      <c r="X92" s="39">
        <f t="shared" si="25"/>
        <v>0</v>
      </c>
      <c r="Y92" s="36">
        <f>RCF!E$39</f>
        <v>0</v>
      </c>
      <c r="Z92" s="36"/>
      <c r="AA92" s="36"/>
      <c r="AB92" s="39">
        <f t="shared" si="36"/>
        <v>18.600000000000001</v>
      </c>
      <c r="AC92" s="120">
        <f>RCF!E$41</f>
        <v>15.496</v>
      </c>
    </row>
    <row r="93" spans="1:29" x14ac:dyDescent="0.2">
      <c r="A93" s="74" t="s">
        <v>114</v>
      </c>
      <c r="B93" s="42" t="s">
        <v>61</v>
      </c>
      <c r="C93" s="43">
        <v>18.05</v>
      </c>
      <c r="D93" s="75">
        <f t="shared" si="20"/>
        <v>279.7</v>
      </c>
      <c r="E93" s="76">
        <f t="shared" si="37"/>
        <v>15.496</v>
      </c>
      <c r="F93" s="39">
        <f t="shared" si="21"/>
        <v>275.2</v>
      </c>
      <c r="G93" s="36">
        <f>RCF!E$5</f>
        <v>15.249000000000001</v>
      </c>
      <c r="H93" s="39">
        <f t="shared" si="22"/>
        <v>241.2</v>
      </c>
      <c r="I93" s="36">
        <f>RCF!E$37</f>
        <v>13.366</v>
      </c>
      <c r="J93" s="36"/>
      <c r="K93" s="36"/>
      <c r="L93" s="39">
        <f t="shared" si="28"/>
        <v>213.5</v>
      </c>
      <c r="M93" s="119">
        <f>RCF!E$9</f>
        <v>11.826000000000001</v>
      </c>
      <c r="N93" s="39">
        <f t="shared" si="29"/>
        <v>263.5</v>
      </c>
      <c r="O93" s="119">
        <f>RCF!E$11</f>
        <v>14.598000000000001</v>
      </c>
      <c r="P93" s="119"/>
      <c r="Q93" s="119"/>
      <c r="R93" s="39">
        <f t="shared" ref="R93:R101" si="41">ROUND(S93*C93,1)</f>
        <v>261.2</v>
      </c>
      <c r="S93" s="36">
        <f>RCF!E$22</f>
        <v>14.468999999999999</v>
      </c>
      <c r="T93" s="39">
        <f t="shared" ref="T93:T101" si="42">ROUND(U93*C93,1)</f>
        <v>278</v>
      </c>
      <c r="U93" s="36">
        <f>RCF!E$26</f>
        <v>15.404</v>
      </c>
      <c r="V93" s="39">
        <f t="shared" si="24"/>
        <v>284.10000000000002</v>
      </c>
      <c r="W93" s="36">
        <f>RCF!E$33</f>
        <v>15.744999999999999</v>
      </c>
      <c r="X93" s="39">
        <f t="shared" si="25"/>
        <v>0</v>
      </c>
      <c r="Y93" s="36">
        <f>RCF!E$39</f>
        <v>0</v>
      </c>
      <c r="Z93" s="36"/>
      <c r="AA93" s="36"/>
      <c r="AB93" s="39">
        <f t="shared" si="36"/>
        <v>279.7</v>
      </c>
      <c r="AC93" s="120">
        <f>RCF!E$41</f>
        <v>15.496</v>
      </c>
    </row>
    <row r="94" spans="1:29" x14ac:dyDescent="0.2">
      <c r="A94" s="74" t="s">
        <v>116</v>
      </c>
      <c r="B94" s="42" t="s">
        <v>62</v>
      </c>
      <c r="C94" s="43">
        <v>3.56</v>
      </c>
      <c r="D94" s="75">
        <f t="shared" si="20"/>
        <v>55.2</v>
      </c>
      <c r="E94" s="76">
        <f t="shared" si="37"/>
        <v>15.496</v>
      </c>
      <c r="F94" s="39">
        <f t="shared" si="21"/>
        <v>54.3</v>
      </c>
      <c r="G94" s="36">
        <f>RCF!E$5</f>
        <v>15.249000000000001</v>
      </c>
      <c r="H94" s="39">
        <f t="shared" si="22"/>
        <v>47.5</v>
      </c>
      <c r="I94" s="36">
        <f>RCF!E$37</f>
        <v>13.366</v>
      </c>
      <c r="J94" s="36"/>
      <c r="K94" s="36"/>
      <c r="L94" s="39">
        <f t="shared" si="28"/>
        <v>42.1</v>
      </c>
      <c r="M94" s="119">
        <f>RCF!E$9</f>
        <v>11.826000000000001</v>
      </c>
      <c r="N94" s="39">
        <f t="shared" si="29"/>
        <v>52</v>
      </c>
      <c r="O94" s="119">
        <f>RCF!E$11</f>
        <v>14.598000000000001</v>
      </c>
      <c r="P94" s="119"/>
      <c r="Q94" s="119"/>
      <c r="R94" s="39">
        <f t="shared" si="41"/>
        <v>51.5</v>
      </c>
      <c r="S94" s="36">
        <f>RCF!E$22</f>
        <v>14.468999999999999</v>
      </c>
      <c r="T94" s="39">
        <f t="shared" si="42"/>
        <v>54.8</v>
      </c>
      <c r="U94" s="36">
        <f>RCF!E$26</f>
        <v>15.404</v>
      </c>
      <c r="V94" s="39">
        <f t="shared" si="24"/>
        <v>56</v>
      </c>
      <c r="W94" s="36">
        <f>RCF!E$33</f>
        <v>15.744999999999999</v>
      </c>
      <c r="X94" s="39">
        <f t="shared" si="25"/>
        <v>0</v>
      </c>
      <c r="Y94" s="36">
        <f>RCF!E$39</f>
        <v>0</v>
      </c>
      <c r="Z94" s="36"/>
      <c r="AA94" s="36"/>
      <c r="AB94" s="39">
        <f t="shared" si="36"/>
        <v>55.2</v>
      </c>
      <c r="AC94" s="120">
        <f>RCF!E$41</f>
        <v>15.496</v>
      </c>
    </row>
    <row r="95" spans="1:29" x14ac:dyDescent="0.2">
      <c r="A95" s="74" t="s">
        <v>117</v>
      </c>
      <c r="B95" s="42" t="s">
        <v>63</v>
      </c>
      <c r="C95" s="43">
        <v>1.2</v>
      </c>
      <c r="D95" s="75">
        <f t="shared" si="20"/>
        <v>18.600000000000001</v>
      </c>
      <c r="E95" s="76">
        <f t="shared" si="37"/>
        <v>15.496</v>
      </c>
      <c r="F95" s="39">
        <f t="shared" si="21"/>
        <v>18.3</v>
      </c>
      <c r="G95" s="36">
        <f>RCF!E$5</f>
        <v>15.249000000000001</v>
      </c>
      <c r="H95" s="39">
        <f t="shared" si="22"/>
        <v>16</v>
      </c>
      <c r="I95" s="36">
        <f>RCF!E$37</f>
        <v>13.366</v>
      </c>
      <c r="J95" s="36"/>
      <c r="K95" s="36"/>
      <c r="L95" s="39">
        <f t="shared" si="28"/>
        <v>14.2</v>
      </c>
      <c r="M95" s="119">
        <f>RCF!E$9</f>
        <v>11.826000000000001</v>
      </c>
      <c r="N95" s="39">
        <f t="shared" si="29"/>
        <v>17.5</v>
      </c>
      <c r="O95" s="119">
        <f>RCF!E$11</f>
        <v>14.598000000000001</v>
      </c>
      <c r="P95" s="119"/>
      <c r="Q95" s="119"/>
      <c r="R95" s="39">
        <f t="shared" si="41"/>
        <v>17.399999999999999</v>
      </c>
      <c r="S95" s="36">
        <f>RCF!E$22</f>
        <v>14.468999999999999</v>
      </c>
      <c r="T95" s="39">
        <f t="shared" si="42"/>
        <v>18.5</v>
      </c>
      <c r="U95" s="36">
        <f>RCF!E$26</f>
        <v>15.404</v>
      </c>
      <c r="V95" s="39">
        <f t="shared" si="24"/>
        <v>18.8</v>
      </c>
      <c r="W95" s="36">
        <f>RCF!E$33</f>
        <v>15.744999999999999</v>
      </c>
      <c r="X95" s="39">
        <f t="shared" si="25"/>
        <v>0</v>
      </c>
      <c r="Y95" s="36">
        <f>RCF!E$39</f>
        <v>0</v>
      </c>
      <c r="Z95" s="36"/>
      <c r="AA95" s="36"/>
      <c r="AB95" s="39">
        <f t="shared" si="36"/>
        <v>18.600000000000001</v>
      </c>
      <c r="AC95" s="120">
        <f>RCF!E$41</f>
        <v>15.496</v>
      </c>
    </row>
    <row r="96" spans="1:29" x14ac:dyDescent="0.2">
      <c r="A96" s="74" t="s">
        <v>118</v>
      </c>
      <c r="B96" s="42" t="s">
        <v>64</v>
      </c>
      <c r="C96" s="43">
        <v>11.58</v>
      </c>
      <c r="D96" s="75">
        <f t="shared" si="20"/>
        <v>179.4</v>
      </c>
      <c r="E96" s="76">
        <f t="shared" si="37"/>
        <v>15.496</v>
      </c>
      <c r="F96" s="39">
        <f t="shared" si="21"/>
        <v>176.6</v>
      </c>
      <c r="G96" s="36">
        <f>RCF!E$5</f>
        <v>15.249000000000001</v>
      </c>
      <c r="H96" s="39">
        <f t="shared" si="22"/>
        <v>154.69999999999999</v>
      </c>
      <c r="I96" s="36">
        <f>RCF!E$37</f>
        <v>13.366</v>
      </c>
      <c r="J96" s="36"/>
      <c r="K96" s="36"/>
      <c r="L96" s="39">
        <f t="shared" si="28"/>
        <v>136.9</v>
      </c>
      <c r="M96" s="119">
        <f>RCF!E$9</f>
        <v>11.826000000000001</v>
      </c>
      <c r="N96" s="39">
        <f t="shared" si="29"/>
        <v>169</v>
      </c>
      <c r="O96" s="119">
        <f>RCF!E$11</f>
        <v>14.598000000000001</v>
      </c>
      <c r="P96" s="119"/>
      <c r="Q96" s="119"/>
      <c r="R96" s="39">
        <f t="shared" si="41"/>
        <v>167.6</v>
      </c>
      <c r="S96" s="36">
        <f>RCF!E$22</f>
        <v>14.468999999999999</v>
      </c>
      <c r="T96" s="39">
        <f t="shared" si="42"/>
        <v>178.4</v>
      </c>
      <c r="U96" s="36">
        <f>RCF!E$26</f>
        <v>15.404</v>
      </c>
      <c r="V96" s="39">
        <f t="shared" si="24"/>
        <v>182.3</v>
      </c>
      <c r="W96" s="36">
        <f>RCF!E$33</f>
        <v>15.744999999999999</v>
      </c>
      <c r="X96" s="39">
        <f t="shared" si="25"/>
        <v>0</v>
      </c>
      <c r="Y96" s="36">
        <f>RCF!E$39</f>
        <v>0</v>
      </c>
      <c r="Z96" s="36"/>
      <c r="AA96" s="36"/>
      <c r="AB96" s="39">
        <f t="shared" si="36"/>
        <v>179.4</v>
      </c>
      <c r="AC96" s="120">
        <f>RCF!E$41</f>
        <v>15.496</v>
      </c>
    </row>
    <row r="97" spans="1:29" x14ac:dyDescent="0.2">
      <c r="A97" s="74" t="s">
        <v>119</v>
      </c>
      <c r="B97" s="42" t="s">
        <v>97</v>
      </c>
      <c r="C97" s="43">
        <v>2.41</v>
      </c>
      <c r="D97" s="75">
        <f t="shared" si="20"/>
        <v>37.299999999999997</v>
      </c>
      <c r="E97" s="76">
        <f t="shared" si="37"/>
        <v>15.496</v>
      </c>
      <c r="F97" s="39">
        <f t="shared" si="21"/>
        <v>36.799999999999997</v>
      </c>
      <c r="G97" s="36">
        <f>RCF!E$5</f>
        <v>15.249000000000001</v>
      </c>
      <c r="H97" s="39">
        <f t="shared" si="22"/>
        <v>32.200000000000003</v>
      </c>
      <c r="I97" s="36">
        <f>RCF!E$37</f>
        <v>13.366</v>
      </c>
      <c r="J97" s="36"/>
      <c r="K97" s="36"/>
      <c r="L97" s="39">
        <f t="shared" si="28"/>
        <v>28.5</v>
      </c>
      <c r="M97" s="119">
        <f>RCF!E$9</f>
        <v>11.826000000000001</v>
      </c>
      <c r="N97" s="39">
        <f t="shared" si="29"/>
        <v>35.200000000000003</v>
      </c>
      <c r="O97" s="119">
        <f>RCF!E$11</f>
        <v>14.598000000000001</v>
      </c>
      <c r="P97" s="119"/>
      <c r="Q97" s="119"/>
      <c r="R97" s="39">
        <f t="shared" si="41"/>
        <v>34.9</v>
      </c>
      <c r="S97" s="36">
        <f>RCF!E$22</f>
        <v>14.468999999999999</v>
      </c>
      <c r="T97" s="39">
        <f t="shared" si="42"/>
        <v>37.1</v>
      </c>
      <c r="U97" s="36">
        <f>RCF!E$26</f>
        <v>15.404</v>
      </c>
      <c r="V97" s="39">
        <f t="shared" si="24"/>
        <v>37.9</v>
      </c>
      <c r="W97" s="36">
        <f>RCF!E$33</f>
        <v>15.744999999999999</v>
      </c>
      <c r="X97" s="39">
        <f t="shared" si="25"/>
        <v>0</v>
      </c>
      <c r="Y97" s="36">
        <f>RCF!E$39</f>
        <v>0</v>
      </c>
      <c r="Z97" s="36"/>
      <c r="AA97" s="36"/>
      <c r="AB97" s="39">
        <f t="shared" si="36"/>
        <v>37.299999999999997</v>
      </c>
      <c r="AC97" s="120">
        <f>RCF!E$41</f>
        <v>15.496</v>
      </c>
    </row>
    <row r="98" spans="1:29" x14ac:dyDescent="0.2">
      <c r="A98" s="74" t="s">
        <v>120</v>
      </c>
      <c r="B98" s="42" t="s">
        <v>41</v>
      </c>
      <c r="C98" s="43">
        <v>1</v>
      </c>
      <c r="D98" s="75">
        <f t="shared" si="20"/>
        <v>15.5</v>
      </c>
      <c r="E98" s="76">
        <f t="shared" si="37"/>
        <v>15.496</v>
      </c>
      <c r="F98" s="39">
        <f t="shared" si="21"/>
        <v>15.2</v>
      </c>
      <c r="G98" s="36">
        <f>RCF!E$5</f>
        <v>15.249000000000001</v>
      </c>
      <c r="H98" s="39">
        <f t="shared" si="22"/>
        <v>13.3</v>
      </c>
      <c r="I98" s="36">
        <f>RCF!E$37</f>
        <v>13.366</v>
      </c>
      <c r="J98" s="36"/>
      <c r="K98" s="36"/>
      <c r="L98" s="39">
        <f t="shared" si="28"/>
        <v>11.8</v>
      </c>
      <c r="M98" s="119">
        <f>RCF!E$9</f>
        <v>11.826000000000001</v>
      </c>
      <c r="N98" s="39">
        <f t="shared" si="29"/>
        <v>14.6</v>
      </c>
      <c r="O98" s="119">
        <f>RCF!E$11</f>
        <v>14.598000000000001</v>
      </c>
      <c r="P98" s="119"/>
      <c r="Q98" s="119"/>
      <c r="R98" s="39">
        <f t="shared" si="41"/>
        <v>14.5</v>
      </c>
      <c r="S98" s="36">
        <f>RCF!E$22</f>
        <v>14.468999999999999</v>
      </c>
      <c r="T98" s="39">
        <f t="shared" si="42"/>
        <v>15.4</v>
      </c>
      <c r="U98" s="36">
        <f>RCF!E$26</f>
        <v>15.404</v>
      </c>
      <c r="V98" s="39">
        <f t="shared" si="24"/>
        <v>15.7</v>
      </c>
      <c r="W98" s="36">
        <f>RCF!E$33</f>
        <v>15.744999999999999</v>
      </c>
      <c r="X98" s="39">
        <f t="shared" si="25"/>
        <v>0</v>
      </c>
      <c r="Y98" s="36">
        <f>RCF!E$39</f>
        <v>0</v>
      </c>
      <c r="Z98" s="36"/>
      <c r="AA98" s="36"/>
      <c r="AB98" s="39">
        <f t="shared" si="36"/>
        <v>15.5</v>
      </c>
      <c r="AC98" s="120">
        <f>RCF!E$41</f>
        <v>15.496</v>
      </c>
    </row>
    <row r="99" spans="1:29" x14ac:dyDescent="0.2">
      <c r="A99" s="74" t="s">
        <v>121</v>
      </c>
      <c r="B99" s="42" t="s">
        <v>65</v>
      </c>
      <c r="C99" s="43">
        <v>1.5</v>
      </c>
      <c r="D99" s="75">
        <f t="shared" si="20"/>
        <v>23.2</v>
      </c>
      <c r="E99" s="76">
        <f t="shared" si="37"/>
        <v>15.496</v>
      </c>
      <c r="F99" s="39">
        <f t="shared" ref="F99:F106" si="43">ROUND(G99*$C99,1)</f>
        <v>22.9</v>
      </c>
      <c r="G99" s="36">
        <f>RCF!E$5</f>
        <v>15.249000000000001</v>
      </c>
      <c r="H99" s="39">
        <f t="shared" ref="H99:H106" si="44">ROUNDDOWN(I99*C99,1)</f>
        <v>20</v>
      </c>
      <c r="I99" s="36">
        <f>RCF!E$37</f>
        <v>13.366</v>
      </c>
      <c r="J99" s="36"/>
      <c r="K99" s="36"/>
      <c r="L99" s="39">
        <f t="shared" si="28"/>
        <v>17.7</v>
      </c>
      <c r="M99" s="119">
        <f>RCF!E$9</f>
        <v>11.826000000000001</v>
      </c>
      <c r="N99" s="39">
        <f t="shared" si="29"/>
        <v>21.9</v>
      </c>
      <c r="O99" s="119">
        <f>RCF!E$11</f>
        <v>14.598000000000001</v>
      </c>
      <c r="P99" s="119"/>
      <c r="Q99" s="119"/>
      <c r="R99" s="39">
        <f t="shared" si="41"/>
        <v>21.7</v>
      </c>
      <c r="S99" s="36">
        <f>RCF!E$22</f>
        <v>14.468999999999999</v>
      </c>
      <c r="T99" s="39">
        <f t="shared" si="42"/>
        <v>23.1</v>
      </c>
      <c r="U99" s="36">
        <f>RCF!E$26</f>
        <v>15.404</v>
      </c>
      <c r="V99" s="39">
        <f t="shared" ref="V99:V106" si="45">ROUNDDOWN(W99*C99,1)</f>
        <v>23.6</v>
      </c>
      <c r="W99" s="36">
        <f>RCF!E$33</f>
        <v>15.744999999999999</v>
      </c>
      <c r="X99" s="39">
        <f t="shared" ref="X99:X106" si="46">ROUNDDOWN(Y99*C99,1)</f>
        <v>0</v>
      </c>
      <c r="Y99" s="36">
        <f>RCF!E$39</f>
        <v>0</v>
      </c>
      <c r="Z99" s="36"/>
      <c r="AA99" s="36"/>
      <c r="AB99" s="39">
        <f t="shared" si="36"/>
        <v>23.2</v>
      </c>
      <c r="AC99" s="120">
        <f>RCF!E$41</f>
        <v>15.496</v>
      </c>
    </row>
    <row r="100" spans="1:29" x14ac:dyDescent="0.2">
      <c r="A100" s="74" t="s">
        <v>122</v>
      </c>
      <c r="B100" s="42" t="s">
        <v>66</v>
      </c>
      <c r="C100" s="43">
        <v>2.67</v>
      </c>
      <c r="D100" s="75">
        <f t="shared" si="20"/>
        <v>41.4</v>
      </c>
      <c r="E100" s="76">
        <f t="shared" si="37"/>
        <v>15.496</v>
      </c>
      <c r="F100" s="39">
        <f t="shared" si="43"/>
        <v>40.700000000000003</v>
      </c>
      <c r="G100" s="36">
        <f>RCF!E$5</f>
        <v>15.249000000000001</v>
      </c>
      <c r="H100" s="39">
        <f t="shared" si="44"/>
        <v>35.6</v>
      </c>
      <c r="I100" s="36">
        <f>RCF!E$37</f>
        <v>13.366</v>
      </c>
      <c r="J100" s="36"/>
      <c r="K100" s="36"/>
      <c r="L100" s="39">
        <f t="shared" ref="L100:L106" si="47">ROUND(M100*$C100,1)</f>
        <v>31.6</v>
      </c>
      <c r="M100" s="119">
        <f>RCF!E$9</f>
        <v>11.826000000000001</v>
      </c>
      <c r="N100" s="39">
        <f t="shared" si="29"/>
        <v>39</v>
      </c>
      <c r="O100" s="119">
        <f>RCF!E$11</f>
        <v>14.598000000000001</v>
      </c>
      <c r="P100" s="119"/>
      <c r="Q100" s="119"/>
      <c r="R100" s="39">
        <f t="shared" si="41"/>
        <v>38.6</v>
      </c>
      <c r="S100" s="36">
        <f>RCF!E$22</f>
        <v>14.468999999999999</v>
      </c>
      <c r="T100" s="39">
        <f t="shared" si="42"/>
        <v>41.1</v>
      </c>
      <c r="U100" s="36">
        <f>RCF!E$26</f>
        <v>15.404</v>
      </c>
      <c r="V100" s="39">
        <f t="shared" si="45"/>
        <v>42</v>
      </c>
      <c r="W100" s="36">
        <f>RCF!E$33</f>
        <v>15.744999999999999</v>
      </c>
      <c r="X100" s="39">
        <f t="shared" si="46"/>
        <v>0</v>
      </c>
      <c r="Y100" s="36">
        <f>RCF!E$39</f>
        <v>0</v>
      </c>
      <c r="Z100" s="36"/>
      <c r="AA100" s="36"/>
      <c r="AB100" s="39">
        <f t="shared" si="36"/>
        <v>41.4</v>
      </c>
      <c r="AC100" s="120">
        <f>RCF!E$41</f>
        <v>15.496</v>
      </c>
    </row>
    <row r="101" spans="1:29" x14ac:dyDescent="0.2">
      <c r="A101" s="74" t="s">
        <v>123</v>
      </c>
      <c r="B101" s="42" t="s">
        <v>67</v>
      </c>
      <c r="C101" s="43">
        <v>8.27</v>
      </c>
      <c r="D101" s="75">
        <f t="shared" ref="D101:D106" si="48">ROUND(E101*C101,1)</f>
        <v>128.19999999999999</v>
      </c>
      <c r="E101" s="76">
        <f t="shared" si="37"/>
        <v>15.496</v>
      </c>
      <c r="F101" s="39">
        <f t="shared" si="43"/>
        <v>126.1</v>
      </c>
      <c r="G101" s="36">
        <f>RCF!E$5</f>
        <v>15.249000000000001</v>
      </c>
      <c r="H101" s="39">
        <f t="shared" si="44"/>
        <v>110.5</v>
      </c>
      <c r="I101" s="36">
        <f>RCF!E$37</f>
        <v>13.366</v>
      </c>
      <c r="J101" s="36"/>
      <c r="K101" s="36"/>
      <c r="L101" s="39">
        <f t="shared" si="47"/>
        <v>97.8</v>
      </c>
      <c r="M101" s="119">
        <f>RCF!E$9</f>
        <v>11.826000000000001</v>
      </c>
      <c r="N101" s="39">
        <f t="shared" si="29"/>
        <v>120.7</v>
      </c>
      <c r="O101" s="119">
        <f>RCF!E$11</f>
        <v>14.598000000000001</v>
      </c>
      <c r="P101" s="119"/>
      <c r="Q101" s="119"/>
      <c r="R101" s="39">
        <f t="shared" si="41"/>
        <v>119.7</v>
      </c>
      <c r="S101" s="36">
        <f>RCF!E$22</f>
        <v>14.468999999999999</v>
      </c>
      <c r="T101" s="39">
        <f t="shared" si="42"/>
        <v>127.4</v>
      </c>
      <c r="U101" s="36">
        <f>RCF!E$26</f>
        <v>15.404</v>
      </c>
      <c r="V101" s="39">
        <f t="shared" si="45"/>
        <v>130.19999999999999</v>
      </c>
      <c r="W101" s="36">
        <f>RCF!E$33</f>
        <v>15.744999999999999</v>
      </c>
      <c r="X101" s="39">
        <f t="shared" si="46"/>
        <v>0</v>
      </c>
      <c r="Y101" s="36">
        <f>RCF!E$39</f>
        <v>0</v>
      </c>
      <c r="Z101" s="36"/>
      <c r="AA101" s="36"/>
      <c r="AB101" s="39">
        <f t="shared" si="36"/>
        <v>128.19999999999999</v>
      </c>
      <c r="AC101" s="120">
        <f>RCF!E$41</f>
        <v>15.496</v>
      </c>
    </row>
    <row r="102" spans="1:29" x14ac:dyDescent="0.2">
      <c r="A102" s="74" t="s">
        <v>124</v>
      </c>
      <c r="B102" s="42" t="s">
        <v>68</v>
      </c>
      <c r="C102" s="43">
        <v>8.9</v>
      </c>
      <c r="D102" s="75">
        <f t="shared" si="48"/>
        <v>159.1</v>
      </c>
      <c r="E102" s="76">
        <f t="shared" si="37"/>
        <v>17.872</v>
      </c>
      <c r="F102" s="39">
        <f t="shared" si="43"/>
        <v>156.5</v>
      </c>
      <c r="G102" s="36">
        <f>RCF!H$5</f>
        <v>17.585000000000001</v>
      </c>
      <c r="H102" s="39">
        <f t="shared" si="44"/>
        <v>104.6</v>
      </c>
      <c r="I102" s="36">
        <f>RCF!H$37</f>
        <v>11.76</v>
      </c>
      <c r="J102" s="36"/>
      <c r="K102" s="36"/>
      <c r="L102" s="39">
        <f t="shared" si="47"/>
        <v>147.69999999999999</v>
      </c>
      <c r="M102" s="119">
        <f>RCF!H$9</f>
        <v>16.597999999999999</v>
      </c>
      <c r="N102" s="39">
        <f t="shared" si="29"/>
        <v>150.69999999999999</v>
      </c>
      <c r="O102" s="119">
        <f>RCF!H$11</f>
        <v>16.934999999999999</v>
      </c>
      <c r="P102" s="119"/>
      <c r="Q102" s="119"/>
      <c r="R102" s="39">
        <f t="shared" ref="R102:R106" si="49">ROUND(S102*C102,1)</f>
        <v>148.5</v>
      </c>
      <c r="S102" s="36">
        <f>RCF!H$22</f>
        <v>16.684999999999999</v>
      </c>
      <c r="T102" s="39">
        <f t="shared" ref="T102:T106" si="50">ROUND(U102*C102,1)</f>
        <v>158.30000000000001</v>
      </c>
      <c r="U102" s="36">
        <f>RCF!H$26</f>
        <v>17.786000000000001</v>
      </c>
      <c r="V102" s="39">
        <f t="shared" si="45"/>
        <v>161.6</v>
      </c>
      <c r="W102" s="36">
        <f>RCF!H$33</f>
        <v>18.158999999999999</v>
      </c>
      <c r="X102" s="39">
        <f t="shared" si="46"/>
        <v>0</v>
      </c>
      <c r="Y102" s="36">
        <f>RCF!H$39</f>
        <v>0</v>
      </c>
      <c r="Z102" s="36"/>
      <c r="AA102" s="36"/>
      <c r="AB102" s="39">
        <f t="shared" si="36"/>
        <v>159.1</v>
      </c>
      <c r="AC102" s="120">
        <f>RCF!H$41</f>
        <v>17.872</v>
      </c>
    </row>
    <row r="103" spans="1:29" x14ac:dyDescent="0.2">
      <c r="A103" s="74" t="s">
        <v>125</v>
      </c>
      <c r="B103" s="42" t="s">
        <v>69</v>
      </c>
      <c r="C103" s="43">
        <v>5.2</v>
      </c>
      <c r="D103" s="75">
        <f t="shared" si="48"/>
        <v>92.9</v>
      </c>
      <c r="E103" s="76">
        <f t="shared" si="37"/>
        <v>17.872</v>
      </c>
      <c r="F103" s="39">
        <f t="shared" si="43"/>
        <v>91.4</v>
      </c>
      <c r="G103" s="36">
        <f>RCF!H$5</f>
        <v>17.585000000000001</v>
      </c>
      <c r="H103" s="39">
        <f t="shared" si="44"/>
        <v>61.1</v>
      </c>
      <c r="I103" s="36">
        <f>RCF!H$37</f>
        <v>11.76</v>
      </c>
      <c r="J103" s="36"/>
      <c r="K103" s="36"/>
      <c r="L103" s="39">
        <f t="shared" si="47"/>
        <v>86.3</v>
      </c>
      <c r="M103" s="119">
        <f>RCF!H$9</f>
        <v>16.597999999999999</v>
      </c>
      <c r="N103" s="39">
        <f t="shared" si="29"/>
        <v>88.1</v>
      </c>
      <c r="O103" s="119">
        <f>RCF!H$11</f>
        <v>16.934999999999999</v>
      </c>
      <c r="P103" s="119"/>
      <c r="Q103" s="119"/>
      <c r="R103" s="39">
        <f t="shared" ref="R103" si="51">ROUND(S103*C103,1)</f>
        <v>86.8</v>
      </c>
      <c r="S103" s="36">
        <f>RCF!H$22</f>
        <v>16.684999999999999</v>
      </c>
      <c r="T103" s="39">
        <f t="shared" ref="T103" si="52">ROUND(U103*C103,1)</f>
        <v>92.5</v>
      </c>
      <c r="U103" s="36">
        <f>RCF!H$26</f>
        <v>17.786000000000001</v>
      </c>
      <c r="V103" s="39">
        <f t="shared" si="45"/>
        <v>94.4</v>
      </c>
      <c r="W103" s="36">
        <f>RCF!H$33</f>
        <v>18.158999999999999</v>
      </c>
      <c r="X103" s="39">
        <f t="shared" si="46"/>
        <v>0</v>
      </c>
      <c r="Y103" s="36">
        <f>RCF!H$39</f>
        <v>0</v>
      </c>
      <c r="Z103" s="36"/>
      <c r="AA103" s="36"/>
      <c r="AB103" s="39">
        <f t="shared" si="36"/>
        <v>92.9</v>
      </c>
      <c r="AC103" s="120">
        <f>RCF!H$41</f>
        <v>17.872</v>
      </c>
    </row>
    <row r="104" spans="1:29" ht="25.5" x14ac:dyDescent="0.2">
      <c r="A104" s="41">
        <v>5007</v>
      </c>
      <c r="B104" s="42" t="s">
        <v>187</v>
      </c>
      <c r="C104" s="43">
        <v>18</v>
      </c>
      <c r="D104" s="39">
        <f t="shared" si="48"/>
        <v>620.5</v>
      </c>
      <c r="E104" s="119">
        <f>RCF!$C$47</f>
        <v>34.470999999999997</v>
      </c>
      <c r="F104" s="39">
        <f t="shared" si="43"/>
        <v>237.4</v>
      </c>
      <c r="G104" s="119">
        <f>RCF!C5</f>
        <v>13.191000000000001</v>
      </c>
      <c r="H104" s="39">
        <f t="shared" si="44"/>
        <v>242</v>
      </c>
      <c r="I104" s="36">
        <f>RCF!C$37</f>
        <v>13.448</v>
      </c>
      <c r="J104" s="119"/>
      <c r="K104" s="119"/>
      <c r="L104" s="39">
        <f t="shared" si="47"/>
        <v>230.6</v>
      </c>
      <c r="M104" s="36">
        <f>RCF!C$9</f>
        <v>12.808999999999999</v>
      </c>
      <c r="N104" s="39">
        <f t="shared" si="29"/>
        <v>233.8</v>
      </c>
      <c r="O104" s="36">
        <f>RCF!C$11</f>
        <v>12.991</v>
      </c>
      <c r="P104" s="119"/>
      <c r="Q104" s="119"/>
      <c r="R104" s="39">
        <f t="shared" si="49"/>
        <v>225.2</v>
      </c>
      <c r="S104" s="36">
        <f>RCF!C$22</f>
        <v>12.513</v>
      </c>
      <c r="T104" s="39">
        <f t="shared" si="50"/>
        <v>239.4</v>
      </c>
      <c r="U104" s="36">
        <f>RCF!C$26</f>
        <v>13.3</v>
      </c>
      <c r="V104" s="39">
        <f t="shared" si="45"/>
        <v>245.1</v>
      </c>
      <c r="W104" s="36">
        <f>RCF!C$33</f>
        <v>13.62</v>
      </c>
      <c r="X104" s="39">
        <f t="shared" si="46"/>
        <v>244.4</v>
      </c>
      <c r="Y104" s="36">
        <f>RCF!C$39</f>
        <v>13.581</v>
      </c>
      <c r="Z104" s="36"/>
      <c r="AA104" s="36"/>
      <c r="AB104" s="39">
        <f t="shared" si="36"/>
        <v>228.3</v>
      </c>
      <c r="AC104" s="120">
        <f>RCF!C$41</f>
        <v>12.682</v>
      </c>
    </row>
    <row r="105" spans="1:29" x14ac:dyDescent="0.2">
      <c r="A105" s="77" t="s">
        <v>108</v>
      </c>
      <c r="B105" s="42" t="s">
        <v>188</v>
      </c>
      <c r="C105" s="43">
        <v>50</v>
      </c>
      <c r="D105" s="78">
        <f t="shared" si="48"/>
        <v>638.9</v>
      </c>
      <c r="E105" s="76">
        <f>AC105</f>
        <v>12.778</v>
      </c>
      <c r="F105" s="39">
        <f t="shared" si="43"/>
        <v>628.70000000000005</v>
      </c>
      <c r="G105" s="36">
        <f>RCF!F$5</f>
        <v>12.574</v>
      </c>
      <c r="H105" s="39">
        <f t="shared" si="44"/>
        <v>640.9</v>
      </c>
      <c r="I105" s="36">
        <f>RCF!F$37</f>
        <v>12.818</v>
      </c>
      <c r="J105" s="36"/>
      <c r="K105" s="36"/>
      <c r="L105" s="39">
        <f t="shared" si="47"/>
        <v>610.5</v>
      </c>
      <c r="M105" s="119">
        <f>RCF!F$9</f>
        <v>12.21</v>
      </c>
      <c r="N105" s="39">
        <f t="shared" si="29"/>
        <v>619.29999999999995</v>
      </c>
      <c r="O105" s="119">
        <f>RCF!F$11</f>
        <v>12.385</v>
      </c>
      <c r="P105" s="119"/>
      <c r="Q105" s="119"/>
      <c r="R105" s="39">
        <f t="shared" si="49"/>
        <v>596.1</v>
      </c>
      <c r="S105" s="36">
        <f>RCF!F$22</f>
        <v>11.922000000000001</v>
      </c>
      <c r="T105" s="39">
        <f t="shared" si="50"/>
        <v>634.9</v>
      </c>
      <c r="U105" s="36">
        <f>RCF!F$26</f>
        <v>12.698</v>
      </c>
      <c r="V105" s="39">
        <f t="shared" si="45"/>
        <v>649.1</v>
      </c>
      <c r="W105" s="36">
        <f>RCF!F$33</f>
        <v>12.983000000000001</v>
      </c>
      <c r="X105" s="39">
        <f t="shared" si="46"/>
        <v>647.29999999999995</v>
      </c>
      <c r="Y105" s="36">
        <f>RCF!F$39</f>
        <v>12.946999999999999</v>
      </c>
      <c r="Z105" s="36"/>
      <c r="AA105" s="36"/>
      <c r="AB105" s="39">
        <f t="shared" si="36"/>
        <v>638.9</v>
      </c>
      <c r="AC105" s="120">
        <f>RCF!F$41</f>
        <v>12.778</v>
      </c>
    </row>
    <row r="106" spans="1:29" x14ac:dyDescent="0.2">
      <c r="A106" s="77" t="s">
        <v>109</v>
      </c>
      <c r="B106" s="42" t="s">
        <v>70</v>
      </c>
      <c r="C106" s="43">
        <v>50</v>
      </c>
      <c r="D106" s="78">
        <f t="shared" si="48"/>
        <v>638.9</v>
      </c>
      <c r="E106" s="76">
        <f>AC106</f>
        <v>12.778</v>
      </c>
      <c r="F106" s="39">
        <f t="shared" si="43"/>
        <v>628.70000000000005</v>
      </c>
      <c r="G106" s="36">
        <f>RCF!F$5</f>
        <v>12.574</v>
      </c>
      <c r="H106" s="39">
        <f t="shared" si="44"/>
        <v>640.9</v>
      </c>
      <c r="I106" s="36">
        <f>RCF!F$37</f>
        <v>12.818</v>
      </c>
      <c r="J106" s="36"/>
      <c r="K106" s="36"/>
      <c r="L106" s="39">
        <f t="shared" si="47"/>
        <v>610.5</v>
      </c>
      <c r="M106" s="119">
        <f>RCF!F$9</f>
        <v>12.21</v>
      </c>
      <c r="N106" s="39">
        <f t="shared" si="29"/>
        <v>619.29999999999995</v>
      </c>
      <c r="O106" s="119">
        <f>RCF!F$11</f>
        <v>12.385</v>
      </c>
      <c r="P106" s="119"/>
      <c r="Q106" s="119"/>
      <c r="R106" s="39">
        <f t="shared" si="49"/>
        <v>596.1</v>
      </c>
      <c r="S106" s="36">
        <f>RCF!F$22</f>
        <v>11.922000000000001</v>
      </c>
      <c r="T106" s="39">
        <f t="shared" si="50"/>
        <v>634.9</v>
      </c>
      <c r="U106" s="36">
        <f>RCF!F$26</f>
        <v>12.698</v>
      </c>
      <c r="V106" s="39">
        <f t="shared" si="45"/>
        <v>649.1</v>
      </c>
      <c r="W106" s="36">
        <f>RCF!F$33</f>
        <v>12.983000000000001</v>
      </c>
      <c r="X106" s="39">
        <f t="shared" si="46"/>
        <v>647.29999999999995</v>
      </c>
      <c r="Y106" s="36">
        <f>RCF!F$39</f>
        <v>12.946999999999999</v>
      </c>
      <c r="Z106" s="36"/>
      <c r="AA106" s="36"/>
      <c r="AB106" s="39">
        <f t="shared" si="36"/>
        <v>638.9</v>
      </c>
      <c r="AC106" s="120">
        <f>RCF!F$41</f>
        <v>12.778</v>
      </c>
    </row>
    <row r="107" spans="1:29" x14ac:dyDescent="0.2">
      <c r="A107" s="79"/>
      <c r="B107" s="80"/>
      <c r="C107" s="81"/>
      <c r="D107" s="82"/>
      <c r="E107" s="83"/>
      <c r="F107" s="82"/>
      <c r="G107" s="83"/>
      <c r="H107" s="82"/>
      <c r="I107" s="83"/>
      <c r="J107" s="83"/>
      <c r="K107" s="83"/>
      <c r="L107" s="82"/>
      <c r="M107" s="83"/>
      <c r="N107" s="82"/>
      <c r="O107" s="83"/>
      <c r="P107" s="83"/>
      <c r="Q107" s="83"/>
      <c r="R107" s="82"/>
      <c r="S107" s="83"/>
      <c r="T107" s="83"/>
      <c r="U107" s="83"/>
      <c r="V107" s="82"/>
      <c r="W107" s="83"/>
      <c r="X107" s="82"/>
      <c r="Y107" s="83"/>
      <c r="Z107" s="83"/>
      <c r="AA107" s="83"/>
      <c r="AB107" s="84"/>
      <c r="AC107" s="85"/>
    </row>
    <row r="108" spans="1:29" x14ac:dyDescent="0.2">
      <c r="A108" s="140" t="s">
        <v>113</v>
      </c>
      <c r="B108" s="86"/>
      <c r="C108" s="87"/>
      <c r="D108" s="88"/>
      <c r="E108" s="89"/>
      <c r="F108" s="89"/>
      <c r="G108" s="89"/>
      <c r="H108" s="89"/>
      <c r="I108" s="89"/>
      <c r="J108" s="89"/>
      <c r="K108" s="89"/>
      <c r="L108" s="89"/>
      <c r="M108" s="89"/>
      <c r="N108" s="89"/>
      <c r="O108" s="89"/>
      <c r="P108" s="89"/>
      <c r="Q108" s="88"/>
      <c r="R108" s="89"/>
      <c r="S108" s="88"/>
      <c r="T108" s="89"/>
      <c r="U108" s="86"/>
      <c r="V108" s="86"/>
      <c r="W108" s="86"/>
      <c r="X108" s="86"/>
      <c r="Y108" s="86"/>
      <c r="Z108" s="86"/>
      <c r="AA108" s="88"/>
      <c r="AB108" s="89"/>
      <c r="AC108" s="90"/>
    </row>
    <row r="109" spans="1:29" x14ac:dyDescent="0.2">
      <c r="A109" s="141"/>
      <c r="C109" s="91"/>
      <c r="D109" s="92"/>
      <c r="E109" s="93"/>
      <c r="F109" s="93"/>
      <c r="G109" s="93"/>
      <c r="H109" s="93"/>
      <c r="I109" s="93"/>
      <c r="J109" s="93"/>
      <c r="K109" s="93"/>
      <c r="L109" s="93"/>
      <c r="M109" s="93"/>
      <c r="N109" s="93"/>
      <c r="O109" s="93"/>
      <c r="P109" s="93"/>
      <c r="Q109" s="92"/>
      <c r="R109" s="93"/>
      <c r="S109" s="92"/>
      <c r="T109" s="93"/>
      <c r="U109" s="91"/>
      <c r="V109" s="91"/>
      <c r="W109" s="91"/>
      <c r="X109" s="91"/>
      <c r="Y109" s="91"/>
      <c r="Z109" s="91"/>
      <c r="AA109" s="92"/>
      <c r="AB109" s="93"/>
      <c r="AC109" s="94"/>
    </row>
    <row r="110" spans="1:29" x14ac:dyDescent="0.2">
      <c r="A110" s="142" t="s">
        <v>245</v>
      </c>
      <c r="B110" s="143"/>
      <c r="C110" s="143"/>
      <c r="D110" s="143"/>
      <c r="E110" s="143"/>
      <c r="F110" s="95"/>
      <c r="G110" s="95"/>
      <c r="H110" s="144"/>
      <c r="I110" s="144"/>
      <c r="J110" s="144"/>
      <c r="K110" s="144"/>
      <c r="L110" s="144"/>
      <c r="M110" s="95"/>
      <c r="N110" s="95"/>
      <c r="O110" s="144"/>
      <c r="P110" s="144"/>
      <c r="Q110" s="95"/>
      <c r="R110" s="95"/>
      <c r="S110" s="95"/>
      <c r="T110" s="95"/>
      <c r="U110" s="91"/>
      <c r="V110" s="91"/>
      <c r="W110" s="91"/>
      <c r="X110" s="91"/>
      <c r="Y110" s="91"/>
      <c r="Z110" s="91"/>
      <c r="AA110" s="95"/>
      <c r="AB110" s="95"/>
      <c r="AC110" s="94"/>
    </row>
    <row r="111" spans="1:29" x14ac:dyDescent="0.2">
      <c r="A111" s="145" t="s">
        <v>246</v>
      </c>
      <c r="B111" s="143"/>
      <c r="C111" s="143"/>
      <c r="D111" s="143"/>
      <c r="E111" s="143"/>
      <c r="F111" s="95"/>
      <c r="G111" s="95"/>
      <c r="H111" s="144"/>
      <c r="I111" s="144"/>
      <c r="J111" s="144"/>
      <c r="K111" s="144"/>
      <c r="L111" s="144"/>
      <c r="M111" s="95"/>
      <c r="N111" s="95"/>
      <c r="O111" s="144"/>
      <c r="P111" s="144"/>
      <c r="Q111" s="95"/>
      <c r="R111" s="95"/>
      <c r="S111" s="95"/>
      <c r="T111" s="95"/>
      <c r="U111" s="91"/>
      <c r="V111" s="91"/>
      <c r="W111" s="91"/>
      <c r="X111" s="91"/>
      <c r="Y111" s="91"/>
      <c r="Z111" s="91"/>
      <c r="AA111" s="95"/>
      <c r="AB111" s="95"/>
      <c r="AC111" s="94"/>
    </row>
    <row r="112" spans="1:29" x14ac:dyDescent="0.2">
      <c r="A112" s="142" t="s">
        <v>132</v>
      </c>
      <c r="B112" s="95"/>
      <c r="C112" s="91"/>
      <c r="D112" s="92"/>
      <c r="E112" s="93"/>
      <c r="F112" s="93"/>
      <c r="G112" s="93"/>
      <c r="H112" s="144"/>
      <c r="I112" s="144"/>
      <c r="J112" s="144"/>
      <c r="K112" s="144"/>
      <c r="L112" s="144"/>
      <c r="M112" s="93"/>
      <c r="N112" s="93"/>
      <c r="O112" s="144"/>
      <c r="P112" s="144"/>
      <c r="Q112" s="92"/>
      <c r="R112" s="93"/>
      <c r="S112" s="92"/>
      <c r="T112" s="93"/>
      <c r="U112" s="91"/>
      <c r="V112" s="91"/>
      <c r="W112" s="91"/>
      <c r="X112" s="91"/>
      <c r="Y112" s="91"/>
      <c r="Z112" s="91"/>
      <c r="AA112" s="92"/>
      <c r="AB112" s="93"/>
      <c r="AC112" s="94"/>
    </row>
    <row r="113" spans="1:29" x14ac:dyDescent="0.2">
      <c r="A113" s="142" t="s">
        <v>133</v>
      </c>
      <c r="B113" s="95"/>
      <c r="C113" s="91"/>
      <c r="D113" s="92"/>
      <c r="E113" s="93"/>
      <c r="F113" s="93"/>
      <c r="G113" s="93"/>
      <c r="H113" s="93"/>
      <c r="I113" s="93"/>
      <c r="J113" s="93"/>
      <c r="K113" s="93"/>
      <c r="L113" s="93"/>
      <c r="M113" s="93"/>
      <c r="N113" s="93"/>
      <c r="O113" s="93"/>
      <c r="P113" s="93"/>
      <c r="Q113" s="92"/>
      <c r="R113" s="93"/>
      <c r="S113" s="92"/>
      <c r="T113" s="93"/>
      <c r="U113" s="91"/>
      <c r="V113" s="91"/>
      <c r="W113" s="91"/>
      <c r="X113" s="91"/>
      <c r="Y113" s="91"/>
      <c r="Z113" s="91"/>
      <c r="AA113" s="92"/>
      <c r="AB113" s="93"/>
      <c r="AC113" s="94"/>
    </row>
    <row r="114" spans="1:29" x14ac:dyDescent="0.2">
      <c r="A114" s="142" t="s">
        <v>247</v>
      </c>
      <c r="B114" s="95"/>
      <c r="C114" s="91"/>
      <c r="D114" s="92"/>
      <c r="E114" s="93"/>
      <c r="F114" s="93"/>
      <c r="G114" s="93"/>
      <c r="H114" s="93"/>
      <c r="I114" s="93"/>
      <c r="J114" s="93"/>
      <c r="K114" s="93"/>
      <c r="L114" s="93"/>
      <c r="M114" s="93"/>
      <c r="N114" s="93"/>
      <c r="O114" s="93"/>
      <c r="P114" s="93"/>
      <c r="Q114" s="92"/>
      <c r="R114" s="93"/>
      <c r="S114" s="92"/>
      <c r="T114" s="93"/>
      <c r="U114" s="91"/>
      <c r="V114" s="91"/>
      <c r="W114" s="91"/>
      <c r="X114" s="91"/>
      <c r="Y114" s="91"/>
      <c r="Z114" s="91"/>
      <c r="AA114" s="92"/>
      <c r="AB114" s="93"/>
      <c r="AC114" s="94"/>
    </row>
    <row r="115" spans="1:29" x14ac:dyDescent="0.2">
      <c r="A115" s="142" t="s">
        <v>248</v>
      </c>
      <c r="B115" s="95"/>
      <c r="C115" s="91"/>
      <c r="D115" s="92"/>
      <c r="E115" s="93"/>
      <c r="F115" s="93"/>
      <c r="G115" s="93"/>
      <c r="H115" s="93"/>
      <c r="I115" s="93"/>
      <c r="J115" s="93"/>
      <c r="K115" s="93"/>
      <c r="L115" s="93"/>
      <c r="M115" s="93"/>
      <c r="N115" s="93"/>
      <c r="O115" s="93"/>
      <c r="P115" s="93"/>
      <c r="Q115" s="92"/>
      <c r="R115" s="93"/>
      <c r="S115" s="92"/>
      <c r="T115" s="93"/>
      <c r="U115" s="91"/>
      <c r="V115" s="91"/>
      <c r="W115" s="91"/>
      <c r="X115" s="91"/>
      <c r="Y115" s="91"/>
      <c r="Z115" s="91"/>
      <c r="AA115" s="92"/>
      <c r="AB115" s="93"/>
      <c r="AC115" s="94"/>
    </row>
    <row r="116" spans="1:29" x14ac:dyDescent="0.2">
      <c r="A116" s="142" t="s">
        <v>249</v>
      </c>
      <c r="B116" s="95"/>
      <c r="C116" s="91"/>
      <c r="D116" s="92"/>
      <c r="E116" s="93"/>
      <c r="F116" s="93"/>
      <c r="G116" s="93"/>
      <c r="H116" s="93"/>
      <c r="I116" s="93"/>
      <c r="J116" s="93"/>
      <c r="K116" s="93"/>
      <c r="L116" s="93"/>
      <c r="M116" s="93"/>
      <c r="N116" s="93"/>
      <c r="O116" s="93"/>
      <c r="P116" s="93"/>
      <c r="Q116" s="92"/>
      <c r="R116" s="93"/>
      <c r="S116" s="92"/>
      <c r="T116" s="93"/>
      <c r="U116" s="91"/>
      <c r="V116" s="91"/>
      <c r="W116" s="91"/>
      <c r="X116" s="91"/>
      <c r="Y116" s="91"/>
      <c r="Z116" s="91"/>
      <c r="AA116" s="92"/>
      <c r="AB116" s="93"/>
      <c r="AC116" s="94"/>
    </row>
    <row r="117" spans="1:29" x14ac:dyDescent="0.2">
      <c r="A117" s="129" t="s">
        <v>250</v>
      </c>
      <c r="B117" s="97"/>
      <c r="C117" s="97"/>
      <c r="D117" s="98"/>
      <c r="E117" s="99"/>
      <c r="F117" s="99"/>
      <c r="G117" s="99"/>
      <c r="H117" s="99"/>
      <c r="I117" s="99"/>
      <c r="J117" s="99"/>
      <c r="K117" s="99"/>
      <c r="L117" s="99"/>
      <c r="M117" s="99"/>
      <c r="N117" s="99"/>
      <c r="O117" s="99"/>
      <c r="P117" s="99"/>
      <c r="Q117" s="98"/>
      <c r="R117" s="99"/>
      <c r="S117" s="98"/>
      <c r="T117" s="99"/>
      <c r="U117" s="97"/>
      <c r="V117" s="97"/>
      <c r="W117" s="97"/>
      <c r="X117" s="97"/>
      <c r="Y117" s="97"/>
      <c r="Z117" s="97"/>
      <c r="AA117" s="98"/>
      <c r="AB117" s="99"/>
      <c r="AC117" s="100"/>
    </row>
    <row r="118" spans="1:29" x14ac:dyDescent="0.2">
      <c r="A118" s="142" t="s">
        <v>251</v>
      </c>
      <c r="C118" s="91"/>
      <c r="D118" s="92"/>
      <c r="E118" s="93"/>
      <c r="F118" s="93"/>
      <c r="G118" s="93"/>
      <c r="H118" s="93"/>
      <c r="I118" s="93"/>
      <c r="J118" s="93"/>
      <c r="K118" s="93"/>
      <c r="L118" s="93"/>
      <c r="M118" s="93"/>
      <c r="N118" s="93"/>
      <c r="O118" s="93"/>
      <c r="P118" s="93"/>
      <c r="Q118" s="92"/>
      <c r="R118" s="93"/>
      <c r="S118" s="92"/>
      <c r="T118" s="93"/>
      <c r="U118" s="91"/>
      <c r="V118" s="91"/>
      <c r="W118" s="91"/>
      <c r="X118" s="91"/>
      <c r="Y118" s="91"/>
      <c r="Z118" s="91"/>
      <c r="AA118" s="92"/>
      <c r="AB118" s="93"/>
      <c r="AC118" s="94"/>
    </row>
    <row r="119" spans="1:29" x14ac:dyDescent="0.2">
      <c r="A119" s="146" t="s">
        <v>254</v>
      </c>
      <c r="B119" s="97"/>
      <c r="C119" s="97"/>
      <c r="D119" s="98"/>
      <c r="E119" s="99"/>
      <c r="F119" s="99"/>
      <c r="G119" s="99"/>
      <c r="H119" s="99"/>
      <c r="I119" s="99"/>
      <c r="J119" s="99"/>
      <c r="K119" s="99"/>
      <c r="L119" s="99"/>
      <c r="M119" s="99"/>
      <c r="N119" s="99"/>
      <c r="O119" s="99"/>
      <c r="P119" s="99"/>
      <c r="Q119" s="98"/>
      <c r="R119" s="99"/>
      <c r="S119" s="98"/>
      <c r="T119" s="99"/>
      <c r="U119" s="97"/>
      <c r="V119" s="97"/>
      <c r="W119" s="97"/>
      <c r="X119" s="97"/>
      <c r="Y119" s="97"/>
      <c r="Z119" s="97"/>
      <c r="AA119" s="98"/>
      <c r="AB119" s="99"/>
      <c r="AC119" s="100"/>
    </row>
    <row r="120" spans="1:29" x14ac:dyDescent="0.2">
      <c r="A120" s="147" t="s">
        <v>255</v>
      </c>
      <c r="B120" s="97"/>
      <c r="C120" s="97"/>
      <c r="D120" s="98"/>
      <c r="E120" s="99"/>
      <c r="F120" s="99"/>
      <c r="G120" s="99"/>
      <c r="H120" s="99"/>
      <c r="I120" s="99"/>
      <c r="J120" s="99"/>
      <c r="K120" s="99"/>
      <c r="L120" s="99"/>
      <c r="M120" s="99"/>
      <c r="N120" s="99"/>
      <c r="O120" s="99"/>
      <c r="P120" s="99"/>
      <c r="Q120" s="98"/>
      <c r="R120" s="99"/>
      <c r="S120" s="98"/>
      <c r="T120" s="99"/>
      <c r="U120" s="97"/>
      <c r="V120" s="97"/>
      <c r="W120" s="97"/>
      <c r="X120" s="97"/>
      <c r="Y120" s="97"/>
      <c r="Z120" s="97"/>
      <c r="AA120" s="98"/>
      <c r="AB120" s="99"/>
      <c r="AC120" s="100"/>
    </row>
    <row r="121" spans="1:29" x14ac:dyDescent="0.2">
      <c r="A121" s="147" t="s">
        <v>252</v>
      </c>
      <c r="B121" s="97"/>
      <c r="C121" s="97"/>
      <c r="D121" s="98"/>
      <c r="E121" s="99"/>
      <c r="F121" s="99"/>
      <c r="G121" s="99"/>
      <c r="H121" s="99"/>
      <c r="I121" s="99"/>
      <c r="J121" s="99"/>
      <c r="K121" s="99"/>
      <c r="L121" s="99"/>
      <c r="M121" s="99"/>
      <c r="N121" s="99"/>
      <c r="O121" s="99"/>
      <c r="P121" s="99"/>
      <c r="Q121" s="98"/>
      <c r="R121" s="99"/>
      <c r="S121" s="98"/>
      <c r="T121" s="99"/>
      <c r="U121" s="97"/>
      <c r="V121" s="97"/>
      <c r="W121" s="97"/>
      <c r="X121" s="97"/>
      <c r="Y121" s="97"/>
      <c r="Z121" s="97"/>
      <c r="AA121" s="98"/>
      <c r="AB121" s="99"/>
      <c r="AC121" s="100"/>
    </row>
    <row r="122" spans="1:29" x14ac:dyDescent="0.2">
      <c r="A122" s="147" t="s">
        <v>253</v>
      </c>
      <c r="B122" s="97"/>
      <c r="C122" s="97"/>
      <c r="D122" s="98"/>
      <c r="E122" s="99"/>
      <c r="F122" s="99"/>
      <c r="G122" s="99"/>
      <c r="H122" s="99"/>
      <c r="I122" s="99"/>
      <c r="J122" s="99"/>
      <c r="K122" s="99"/>
      <c r="L122" s="99"/>
      <c r="M122" s="99"/>
      <c r="N122" s="99"/>
      <c r="O122" s="99"/>
      <c r="P122" s="99"/>
      <c r="Q122" s="98"/>
      <c r="R122" s="99"/>
      <c r="S122" s="98"/>
      <c r="T122" s="99"/>
      <c r="U122" s="97"/>
      <c r="V122" s="97"/>
      <c r="W122" s="97"/>
      <c r="X122" s="97"/>
      <c r="Y122" s="97"/>
      <c r="Z122" s="97"/>
      <c r="AA122" s="98"/>
      <c r="AB122" s="99"/>
      <c r="AC122" s="100"/>
    </row>
    <row r="123" spans="1:29" s="96" customFormat="1" x14ac:dyDescent="0.2">
      <c r="A123" s="129"/>
      <c r="B123" s="97"/>
      <c r="C123" s="97"/>
      <c r="D123" s="98"/>
      <c r="E123" s="99"/>
      <c r="F123" s="98"/>
      <c r="G123" s="99"/>
      <c r="H123" s="99"/>
      <c r="I123" s="99"/>
      <c r="J123" s="99"/>
      <c r="K123" s="99"/>
      <c r="L123" s="99"/>
      <c r="M123" s="98"/>
      <c r="N123" s="99"/>
      <c r="O123" s="99"/>
      <c r="P123" s="99"/>
      <c r="Q123" s="98"/>
      <c r="R123" s="99"/>
      <c r="S123" s="98"/>
      <c r="T123" s="99"/>
      <c r="U123" s="97"/>
      <c r="V123" s="97"/>
      <c r="W123" s="97"/>
      <c r="X123" s="97"/>
      <c r="Y123" s="97"/>
      <c r="Z123" s="97"/>
      <c r="AA123" s="98"/>
      <c r="AB123" s="99"/>
      <c r="AC123" s="100"/>
    </row>
    <row r="124" spans="1:29" s="96" customFormat="1" x14ac:dyDescent="0.2">
      <c r="A124" s="101" t="s">
        <v>110</v>
      </c>
      <c r="B124" s="102"/>
      <c r="C124" s="103"/>
      <c r="D124" s="104"/>
      <c r="E124" s="105"/>
      <c r="F124" s="104"/>
      <c r="G124" s="105"/>
      <c r="H124" s="105"/>
      <c r="I124" s="105"/>
      <c r="J124" s="105"/>
      <c r="K124" s="105"/>
      <c r="L124" s="105"/>
      <c r="M124" s="104"/>
      <c r="N124" s="105"/>
      <c r="O124" s="105"/>
      <c r="P124" s="105"/>
      <c r="Q124" s="104"/>
      <c r="R124" s="105"/>
      <c r="S124" s="104"/>
      <c r="T124" s="105"/>
      <c r="U124" s="102"/>
      <c r="V124" s="102"/>
      <c r="W124" s="102"/>
      <c r="X124" s="102"/>
      <c r="Y124" s="102"/>
      <c r="Z124" s="102"/>
      <c r="AA124" s="104"/>
      <c r="AB124" s="105"/>
      <c r="AC124" s="106"/>
    </row>
    <row r="125" spans="1:29" x14ac:dyDescent="0.2">
      <c r="A125" s="107" t="s">
        <v>126</v>
      </c>
      <c r="B125" s="108"/>
      <c r="C125" s="108"/>
      <c r="D125" s="108"/>
      <c r="E125" s="108"/>
      <c r="F125" s="123"/>
      <c r="G125" s="108"/>
      <c r="H125" s="108"/>
      <c r="I125" s="108"/>
      <c r="J125" s="108"/>
      <c r="K125" s="108"/>
      <c r="L125" s="108"/>
      <c r="M125" s="123"/>
      <c r="N125" s="108"/>
      <c r="O125" s="108"/>
      <c r="P125" s="108"/>
      <c r="Q125" s="108"/>
      <c r="R125" s="108"/>
      <c r="S125" s="108"/>
      <c r="T125" s="108"/>
      <c r="U125" s="108"/>
      <c r="V125" s="108"/>
      <c r="W125" s="108"/>
      <c r="X125" s="108"/>
      <c r="Y125" s="108"/>
      <c r="Z125" s="108"/>
      <c r="AA125" s="108"/>
      <c r="AB125" s="108"/>
      <c r="AC125" s="109"/>
    </row>
    <row r="126" spans="1:29" x14ac:dyDescent="0.2">
      <c r="A126" s="148"/>
      <c r="B126" s="149"/>
      <c r="C126" s="150"/>
      <c r="D126" s="151"/>
      <c r="E126" s="152"/>
      <c r="F126" s="151"/>
      <c r="G126" s="152"/>
      <c r="H126" s="152"/>
      <c r="I126" s="152"/>
      <c r="J126" s="152"/>
      <c r="K126" s="152"/>
      <c r="L126" s="152"/>
      <c r="M126" s="151"/>
      <c r="N126" s="152"/>
      <c r="O126" s="152"/>
      <c r="P126" s="152"/>
      <c r="Q126" s="151"/>
      <c r="R126" s="152"/>
      <c r="S126" s="151"/>
      <c r="T126" s="152"/>
      <c r="U126" s="149"/>
      <c r="V126" s="149"/>
      <c r="W126" s="149"/>
      <c r="X126" s="149"/>
      <c r="Y126" s="149"/>
      <c r="Z126" s="149"/>
      <c r="AA126" s="151"/>
      <c r="AB126" s="152"/>
      <c r="AC126" s="153"/>
    </row>
    <row r="127" spans="1:29" x14ac:dyDescent="0.2">
      <c r="A127" s="101" t="s">
        <v>128</v>
      </c>
      <c r="B127" s="102"/>
      <c r="C127" s="103"/>
      <c r="D127" s="104"/>
      <c r="E127" s="105"/>
      <c r="F127" s="104"/>
      <c r="G127" s="105"/>
      <c r="H127" s="105"/>
      <c r="I127" s="105"/>
      <c r="J127" s="105"/>
      <c r="K127" s="105"/>
      <c r="L127" s="105"/>
      <c r="M127" s="104"/>
      <c r="N127" s="105"/>
      <c r="O127" s="105"/>
      <c r="P127" s="105"/>
      <c r="Q127" s="104"/>
      <c r="R127" s="105"/>
      <c r="S127" s="104"/>
      <c r="T127" s="105"/>
      <c r="U127" s="102"/>
      <c r="V127" s="102"/>
      <c r="W127" s="102"/>
      <c r="X127" s="102"/>
      <c r="Y127" s="102"/>
      <c r="Z127" s="102"/>
      <c r="AA127" s="104"/>
      <c r="AB127" s="105"/>
      <c r="AC127" s="106"/>
    </row>
    <row r="128" spans="1:29" x14ac:dyDescent="0.2">
      <c r="A128" s="107" t="s">
        <v>189</v>
      </c>
      <c r="B128" s="108"/>
      <c r="C128" s="108"/>
      <c r="D128" s="108"/>
      <c r="E128" s="108"/>
      <c r="F128" s="123"/>
      <c r="G128" s="108"/>
      <c r="H128" s="108"/>
      <c r="I128" s="108"/>
      <c r="J128" s="108"/>
      <c r="K128" s="108"/>
      <c r="L128" s="108"/>
      <c r="M128" s="123"/>
      <c r="N128" s="108"/>
      <c r="O128" s="108"/>
      <c r="P128" s="108"/>
      <c r="Q128" s="108"/>
      <c r="R128" s="108"/>
      <c r="S128" s="108"/>
      <c r="T128" s="108"/>
      <c r="U128" s="108"/>
      <c r="V128" s="108"/>
      <c r="W128" s="108"/>
      <c r="X128" s="108"/>
      <c r="Y128" s="108"/>
      <c r="Z128" s="108"/>
      <c r="AA128" s="108"/>
      <c r="AB128" s="108"/>
      <c r="AC128" s="109"/>
    </row>
    <row r="129" spans="1:29" x14ac:dyDescent="0.2">
      <c r="A129" s="107" t="s">
        <v>190</v>
      </c>
      <c r="B129" s="108"/>
      <c r="C129" s="108"/>
      <c r="D129" s="108"/>
      <c r="E129" s="108"/>
      <c r="F129" s="123"/>
      <c r="G129" s="108"/>
      <c r="H129" s="108"/>
      <c r="I129" s="108"/>
      <c r="J129" s="108"/>
      <c r="K129" s="108"/>
      <c r="L129" s="108"/>
      <c r="M129" s="123"/>
      <c r="N129" s="108"/>
      <c r="O129" s="108"/>
      <c r="P129" s="108"/>
      <c r="Q129" s="108"/>
      <c r="R129" s="108"/>
      <c r="S129" s="108"/>
      <c r="T129" s="108"/>
      <c r="U129" s="108"/>
      <c r="V129" s="108"/>
      <c r="W129" s="108"/>
      <c r="X129" s="108"/>
      <c r="Y129" s="108"/>
      <c r="Z129" s="108"/>
      <c r="AA129" s="108"/>
      <c r="AB129" s="108"/>
      <c r="AC129" s="109"/>
    </row>
    <row r="130" spans="1:29" x14ac:dyDescent="0.2">
      <c r="A130" s="107" t="s">
        <v>129</v>
      </c>
      <c r="B130" s="108"/>
      <c r="C130" s="108"/>
      <c r="D130" s="108"/>
      <c r="E130" s="108"/>
      <c r="F130" s="123"/>
      <c r="G130" s="108"/>
      <c r="H130" s="108"/>
      <c r="I130" s="108"/>
      <c r="J130" s="108"/>
      <c r="K130" s="108"/>
      <c r="L130" s="108"/>
      <c r="M130" s="123"/>
      <c r="N130" s="108"/>
      <c r="O130" s="108"/>
      <c r="P130" s="108"/>
      <c r="Q130" s="108"/>
      <c r="R130" s="108"/>
      <c r="S130" s="108"/>
      <c r="T130" s="108"/>
      <c r="U130" s="108"/>
      <c r="V130" s="108"/>
      <c r="W130" s="108"/>
      <c r="X130" s="108"/>
      <c r="Y130" s="108"/>
      <c r="Z130" s="108"/>
      <c r="AA130" s="108"/>
      <c r="AB130" s="108"/>
      <c r="AC130" s="109"/>
    </row>
    <row r="131" spans="1:29" x14ac:dyDescent="0.2">
      <c r="A131" s="107" t="s">
        <v>130</v>
      </c>
      <c r="B131" s="108"/>
      <c r="C131" s="108"/>
      <c r="D131" s="108"/>
      <c r="E131" s="108"/>
      <c r="F131" s="123"/>
      <c r="G131" s="108"/>
      <c r="H131" s="108"/>
      <c r="I131" s="108"/>
      <c r="J131" s="108"/>
      <c r="K131" s="108"/>
      <c r="L131" s="108"/>
      <c r="M131" s="123"/>
      <c r="N131" s="108"/>
      <c r="O131" s="108"/>
      <c r="P131" s="108"/>
      <c r="Q131" s="108"/>
      <c r="R131" s="108"/>
      <c r="S131" s="108"/>
      <c r="T131" s="108"/>
      <c r="U131" s="108"/>
      <c r="V131" s="108"/>
      <c r="W131" s="108"/>
      <c r="X131" s="108"/>
      <c r="Y131" s="108"/>
      <c r="Z131" s="108"/>
      <c r="AA131" s="108"/>
      <c r="AB131" s="108"/>
      <c r="AC131" s="109"/>
    </row>
    <row r="132" spans="1:29" x14ac:dyDescent="0.2">
      <c r="A132" s="107" t="s">
        <v>131</v>
      </c>
      <c r="B132" s="108"/>
      <c r="C132" s="108"/>
      <c r="D132" s="108"/>
      <c r="E132" s="108"/>
      <c r="F132" s="123"/>
      <c r="G132" s="108"/>
      <c r="H132" s="108"/>
      <c r="I132" s="108"/>
      <c r="J132" s="108"/>
      <c r="K132" s="108"/>
      <c r="L132" s="108"/>
      <c r="M132" s="123"/>
      <c r="N132" s="108"/>
      <c r="O132" s="108"/>
      <c r="P132" s="108"/>
      <c r="Q132" s="108"/>
      <c r="R132" s="108"/>
      <c r="S132" s="108"/>
      <c r="T132" s="108"/>
      <c r="U132" s="108"/>
      <c r="V132" s="108"/>
      <c r="W132" s="108"/>
      <c r="X132" s="108"/>
      <c r="Y132" s="108"/>
      <c r="Z132" s="108"/>
      <c r="AA132" s="108"/>
      <c r="AB132" s="108"/>
      <c r="AC132" s="109"/>
    </row>
    <row r="133" spans="1:29" x14ac:dyDescent="0.2">
      <c r="A133" s="110"/>
      <c r="B133" s="111"/>
      <c r="C133" s="112"/>
      <c r="D133" s="113"/>
      <c r="E133" s="114"/>
      <c r="F133" s="113"/>
      <c r="G133" s="114"/>
      <c r="H133" s="114"/>
      <c r="I133" s="114"/>
      <c r="J133" s="114"/>
      <c r="K133" s="114"/>
      <c r="L133" s="114"/>
      <c r="M133" s="113"/>
      <c r="N133" s="114"/>
      <c r="O133" s="114"/>
      <c r="P133" s="114"/>
      <c r="Q133" s="113"/>
      <c r="R133" s="114"/>
      <c r="S133" s="113"/>
      <c r="T133" s="114"/>
      <c r="U133" s="111"/>
      <c r="V133" s="111"/>
      <c r="W133" s="111"/>
      <c r="X133" s="111"/>
      <c r="Y133" s="111"/>
      <c r="Z133" s="111"/>
      <c r="AA133" s="113"/>
      <c r="AB133" s="114"/>
      <c r="AC133" s="115"/>
    </row>
  </sheetData>
  <sheetProtection password="F4BB" sheet="1" formatCells="0" formatColumns="0" formatRows="0"/>
  <mergeCells count="11">
    <mergeCell ref="D3:E3"/>
    <mergeCell ref="F3:G3"/>
    <mergeCell ref="J3:K3"/>
    <mergeCell ref="P3:Q3"/>
    <mergeCell ref="L3:O3"/>
    <mergeCell ref="V3:W3"/>
    <mergeCell ref="Z3:AA3"/>
    <mergeCell ref="H3:I3"/>
    <mergeCell ref="X3:Y3"/>
    <mergeCell ref="AB3:AC3"/>
    <mergeCell ref="R3:U3"/>
  </mergeCells>
  <phoneticPr fontId="0" type="noConversion"/>
  <printOptions horizontalCentered="1" gridLines="1"/>
  <pageMargins left="0.25" right="0.25" top="0.21" bottom="0.28000000000000003" header="0.12" footer="0.17"/>
  <pageSetup paperSize="9" scale="61" fitToWidth="2" fitToHeight="6" orientation="landscape" r:id="rId1"/>
  <headerFooter alignWithMargins="0">
    <oddFooter>Page &amp;P of &amp;N</oddFooter>
  </headerFooter>
  <colBreaks count="1" manualBreakCount="1">
    <brk id="15" max="1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pane ySplit="3" topLeftCell="A37" activePane="bottomLeft" state="frozen"/>
      <selection pane="bottomLeft" activeCell="I42" sqref="I42"/>
    </sheetView>
  </sheetViews>
  <sheetFormatPr defaultColWidth="11.42578125" defaultRowHeight="15" x14ac:dyDescent="0.25"/>
  <cols>
    <col min="1" max="1" width="27.85546875" style="187" bestFit="1" customWidth="1"/>
    <col min="2" max="2" width="5.5703125" style="200" bestFit="1" customWidth="1"/>
    <col min="3" max="3" width="8.42578125" style="201" bestFit="1" customWidth="1"/>
    <col min="4" max="4" width="9.7109375" style="201" bestFit="1" customWidth="1"/>
    <col min="5" max="5" width="9.42578125" style="201" bestFit="1" customWidth="1"/>
    <col min="6" max="6" width="12.42578125" style="201" customWidth="1"/>
    <col min="7" max="7" width="9.28515625" style="201" customWidth="1"/>
    <col min="8" max="8" width="9.85546875" style="201" customWidth="1"/>
    <col min="9" max="9" width="8.140625" style="201" bestFit="1" customWidth="1"/>
    <col min="10" max="10" width="9.5703125" style="190" customWidth="1"/>
    <col min="11" max="12" width="11.28515625" style="202" bestFit="1" customWidth="1"/>
    <col min="13" max="13" width="11.7109375" style="203" bestFit="1" customWidth="1"/>
    <col min="14" max="14" width="9.7109375" style="204" bestFit="1" customWidth="1"/>
    <col min="15" max="16" width="8.28515625" style="204" bestFit="1" customWidth="1"/>
    <col min="17" max="19" width="10.5703125" style="204" bestFit="1" customWidth="1"/>
    <col min="20" max="16384" width="11.42578125" style="190"/>
  </cols>
  <sheetData>
    <row r="1" spans="1:19" s="187" customFormat="1" ht="45" x14ac:dyDescent="0.25">
      <c r="A1" s="180"/>
      <c r="B1" s="181"/>
      <c r="C1" s="182" t="s">
        <v>191</v>
      </c>
      <c r="D1" s="181">
        <v>3604</v>
      </c>
      <c r="E1" s="181">
        <v>4076</v>
      </c>
      <c r="F1" s="181">
        <v>3620</v>
      </c>
      <c r="G1" s="182" t="s">
        <v>192</v>
      </c>
      <c r="H1" s="181">
        <v>4561</v>
      </c>
      <c r="I1" s="181" t="s">
        <v>193</v>
      </c>
      <c r="J1" s="183" t="s">
        <v>241</v>
      </c>
      <c r="K1" s="184" t="s">
        <v>194</v>
      </c>
      <c r="L1" s="184" t="s">
        <v>195</v>
      </c>
      <c r="M1" s="185" t="s">
        <v>196</v>
      </c>
      <c r="N1" s="186" t="s">
        <v>197</v>
      </c>
      <c r="O1" s="186" t="s">
        <v>198</v>
      </c>
      <c r="P1" s="186" t="s">
        <v>199</v>
      </c>
      <c r="Q1" s="186" t="s">
        <v>200</v>
      </c>
      <c r="R1" s="186" t="s">
        <v>201</v>
      </c>
      <c r="S1" s="186" t="s">
        <v>257</v>
      </c>
    </row>
    <row r="2" spans="1:19" s="187" customFormat="1" ht="14.25" customHeight="1" x14ac:dyDescent="0.25">
      <c r="A2" s="180"/>
      <c r="B2" s="181"/>
      <c r="C2" s="182">
        <v>14</v>
      </c>
      <c r="D2" s="181">
        <v>77</v>
      </c>
      <c r="E2" s="181">
        <v>19.100000000000001</v>
      </c>
      <c r="F2" s="181">
        <v>50</v>
      </c>
      <c r="G2" s="182">
        <v>7.5</v>
      </c>
      <c r="H2" s="181">
        <v>8.9</v>
      </c>
      <c r="I2" s="181"/>
      <c r="J2" s="180"/>
      <c r="K2" s="184"/>
      <c r="L2" s="184"/>
      <c r="M2" s="185"/>
      <c r="N2" s="186"/>
      <c r="O2" s="186"/>
      <c r="P2" s="186"/>
      <c r="Q2" s="186"/>
      <c r="R2" s="186"/>
      <c r="S2" s="186"/>
    </row>
    <row r="3" spans="1:19" s="187" customFormat="1" x14ac:dyDescent="0.25">
      <c r="A3" s="180"/>
      <c r="B3" s="181"/>
      <c r="C3" s="182" t="s">
        <v>202</v>
      </c>
      <c r="D3" s="181" t="s">
        <v>203</v>
      </c>
      <c r="E3" s="181" t="s">
        <v>204</v>
      </c>
      <c r="F3" s="181" t="s">
        <v>205</v>
      </c>
      <c r="G3" s="182"/>
      <c r="H3" s="181" t="s">
        <v>206</v>
      </c>
      <c r="I3" s="181"/>
      <c r="J3" s="180"/>
      <c r="K3" s="184"/>
      <c r="L3" s="184"/>
      <c r="M3" s="185"/>
      <c r="N3" s="186"/>
      <c r="O3" s="186"/>
      <c r="P3" s="186"/>
      <c r="Q3" s="186"/>
      <c r="R3" s="186"/>
      <c r="S3" s="186"/>
    </row>
    <row r="4" spans="1:19" x14ac:dyDescent="0.25">
      <c r="A4" s="160" t="s">
        <v>207</v>
      </c>
      <c r="B4" s="161">
        <v>2017</v>
      </c>
      <c r="C4" s="164">
        <v>12.563000000000001</v>
      </c>
      <c r="D4" s="164">
        <v>17.797000000000001</v>
      </c>
      <c r="E4" s="164">
        <v>14.523</v>
      </c>
      <c r="F4" s="164">
        <v>11.975</v>
      </c>
      <c r="G4" s="164">
        <v>20.196750000000002</v>
      </c>
      <c r="H4" s="164">
        <v>16.748000000000001</v>
      </c>
      <c r="I4" s="164"/>
      <c r="J4" s="188"/>
      <c r="K4" s="164"/>
      <c r="L4" s="164"/>
      <c r="M4" s="189"/>
      <c r="N4" s="189"/>
      <c r="O4" s="189"/>
      <c r="P4" s="189"/>
      <c r="Q4" s="189"/>
      <c r="R4" s="189"/>
      <c r="S4" s="189"/>
    </row>
    <row r="5" spans="1:19" x14ac:dyDescent="0.25">
      <c r="A5" s="167" t="s">
        <v>207</v>
      </c>
      <c r="B5" s="168">
        <v>2018</v>
      </c>
      <c r="C5" s="171">
        <v>13.191000000000001</v>
      </c>
      <c r="D5" s="171">
        <v>18.696999999999999</v>
      </c>
      <c r="E5" s="171">
        <v>15.249000000000001</v>
      </c>
      <c r="F5" s="171">
        <v>12.574</v>
      </c>
      <c r="G5" s="171"/>
      <c r="H5" s="171">
        <v>17.585000000000001</v>
      </c>
      <c r="I5" s="171"/>
      <c r="J5" s="191"/>
      <c r="K5" s="171"/>
      <c r="L5" s="171"/>
      <c r="M5" s="192"/>
      <c r="N5" s="192"/>
      <c r="O5" s="192"/>
      <c r="P5" s="192"/>
      <c r="Q5" s="192"/>
      <c r="R5" s="192"/>
      <c r="S5" s="192"/>
    </row>
    <row r="6" spans="1:19" x14ac:dyDescent="0.25">
      <c r="A6" s="160" t="s">
        <v>258</v>
      </c>
      <c r="B6" s="161">
        <v>2017</v>
      </c>
      <c r="C6" s="164">
        <v>12.33</v>
      </c>
      <c r="D6" s="164">
        <v>17.53</v>
      </c>
      <c r="E6" s="164">
        <v>14.2</v>
      </c>
      <c r="F6" s="164">
        <v>11.8</v>
      </c>
      <c r="G6" s="164"/>
      <c r="H6" s="164">
        <v>16.52</v>
      </c>
      <c r="I6" s="164"/>
      <c r="J6" s="188"/>
      <c r="K6" s="164"/>
      <c r="L6" s="164"/>
      <c r="M6" s="189"/>
      <c r="N6" s="189"/>
      <c r="O6" s="189"/>
      <c r="P6" s="189"/>
      <c r="Q6" s="189"/>
      <c r="R6" s="189"/>
      <c r="S6" s="189"/>
    </row>
    <row r="7" spans="1:19" x14ac:dyDescent="0.25">
      <c r="A7" s="167" t="s">
        <v>258</v>
      </c>
      <c r="B7" s="168">
        <v>2018</v>
      </c>
      <c r="C7" s="171">
        <v>13.128</v>
      </c>
      <c r="D7" s="171">
        <v>18.567</v>
      </c>
      <c r="E7" s="171"/>
      <c r="F7" s="171">
        <v>12.516</v>
      </c>
      <c r="G7" s="171">
        <v>21.213000000000001</v>
      </c>
      <c r="H7" s="171"/>
      <c r="I7" s="171"/>
      <c r="J7" s="191"/>
      <c r="K7" s="171"/>
      <c r="L7" s="171"/>
      <c r="M7" s="192"/>
      <c r="N7" s="192"/>
      <c r="O7" s="192"/>
      <c r="P7" s="192"/>
      <c r="Q7" s="192"/>
      <c r="R7" s="192"/>
      <c r="S7" s="192"/>
    </row>
    <row r="8" spans="1:19" x14ac:dyDescent="0.25">
      <c r="A8" s="160" t="s">
        <v>209</v>
      </c>
      <c r="B8" s="161">
        <v>2017</v>
      </c>
      <c r="C8" s="164">
        <v>12.199</v>
      </c>
      <c r="D8" s="164">
        <v>17.280999999999999</v>
      </c>
      <c r="E8" s="164">
        <v>13.708</v>
      </c>
      <c r="F8" s="164">
        <v>11.629</v>
      </c>
      <c r="G8" s="164">
        <f>G7*1.055</f>
        <v>22.379715000000001</v>
      </c>
      <c r="H8" s="164">
        <v>15.808</v>
      </c>
      <c r="I8" s="164"/>
      <c r="J8" s="188"/>
      <c r="K8" s="164"/>
      <c r="L8" s="164"/>
      <c r="M8" s="189"/>
      <c r="N8" s="189"/>
      <c r="O8" s="189"/>
      <c r="P8" s="189"/>
      <c r="Q8" s="189"/>
      <c r="R8" s="189"/>
      <c r="S8" s="189"/>
    </row>
    <row r="9" spans="1:19" x14ac:dyDescent="0.25">
      <c r="A9" s="167" t="s">
        <v>209</v>
      </c>
      <c r="B9" s="168">
        <v>2018</v>
      </c>
      <c r="C9" s="171">
        <v>12.808999999999999</v>
      </c>
      <c r="D9" s="171">
        <v>18.145</v>
      </c>
      <c r="E9" s="171">
        <v>11.826000000000001</v>
      </c>
      <c r="F9" s="171">
        <v>12.21</v>
      </c>
      <c r="G9" s="171"/>
      <c r="H9" s="171">
        <v>16.597999999999999</v>
      </c>
      <c r="I9" s="171"/>
      <c r="J9" s="191"/>
      <c r="K9" s="171"/>
      <c r="L9" s="171"/>
      <c r="M9" s="192"/>
      <c r="N9" s="192"/>
      <c r="O9" s="192"/>
      <c r="P9" s="192"/>
      <c r="Q9" s="192"/>
      <c r="R9" s="192"/>
      <c r="S9" s="192"/>
    </row>
    <row r="10" spans="1:19" x14ac:dyDescent="0.25">
      <c r="A10" s="160" t="s">
        <v>242</v>
      </c>
      <c r="B10" s="161">
        <v>2017</v>
      </c>
      <c r="C10" s="164">
        <v>12.603999999999999</v>
      </c>
      <c r="D10" s="164">
        <v>17.527000000000001</v>
      </c>
      <c r="E10" s="164">
        <v>13.903</v>
      </c>
      <c r="F10" s="164">
        <v>11.795</v>
      </c>
      <c r="G10" s="164">
        <f>G8</f>
        <v>22.379715000000001</v>
      </c>
      <c r="H10" s="164">
        <v>16.033000000000001</v>
      </c>
      <c r="I10" s="164"/>
      <c r="J10" s="188"/>
      <c r="K10" s="164"/>
      <c r="L10" s="164"/>
      <c r="M10" s="189"/>
      <c r="N10" s="189"/>
      <c r="O10" s="189"/>
      <c r="P10" s="189"/>
      <c r="Q10" s="189"/>
      <c r="R10" s="189"/>
      <c r="S10" s="189"/>
    </row>
    <row r="11" spans="1:19" x14ac:dyDescent="0.25">
      <c r="A11" s="167" t="s">
        <v>242</v>
      </c>
      <c r="B11" s="168">
        <v>2018</v>
      </c>
      <c r="C11" s="171">
        <v>12.991</v>
      </c>
      <c r="D11" s="171">
        <v>18.402999999999999</v>
      </c>
      <c r="E11" s="171">
        <v>14.598000000000001</v>
      </c>
      <c r="F11" s="171">
        <v>12.385</v>
      </c>
      <c r="G11" s="171"/>
      <c r="H11" s="171">
        <v>16.934999999999999</v>
      </c>
      <c r="I11" s="171"/>
      <c r="J11" s="191"/>
      <c r="K11" s="171"/>
      <c r="L11" s="171"/>
      <c r="M11" s="192"/>
      <c r="N11" s="192"/>
      <c r="O11" s="192"/>
      <c r="P11" s="192"/>
      <c r="Q11" s="192"/>
      <c r="R11" s="192"/>
      <c r="S11" s="192"/>
    </row>
    <row r="12" spans="1:19" x14ac:dyDescent="0.25">
      <c r="A12" s="160" t="s">
        <v>210</v>
      </c>
      <c r="B12" s="161">
        <v>2017</v>
      </c>
      <c r="C12" s="164">
        <v>12.34</v>
      </c>
      <c r="D12" s="164">
        <v>17.48</v>
      </c>
      <c r="E12" s="164">
        <v>14.16</v>
      </c>
      <c r="F12" s="164">
        <v>11.78</v>
      </c>
      <c r="G12" s="164"/>
      <c r="H12" s="164">
        <v>16.489999999999998</v>
      </c>
      <c r="I12" s="164"/>
      <c r="J12" s="188"/>
      <c r="K12" s="164"/>
      <c r="L12" s="164"/>
      <c r="M12" s="189"/>
      <c r="N12" s="189"/>
      <c r="O12" s="189"/>
      <c r="P12" s="189"/>
      <c r="Q12" s="189"/>
      <c r="R12" s="189"/>
      <c r="S12" s="189"/>
    </row>
    <row r="13" spans="1:19" x14ac:dyDescent="0.25">
      <c r="A13" s="167" t="s">
        <v>210</v>
      </c>
      <c r="B13" s="168">
        <v>2018</v>
      </c>
      <c r="C13" s="171">
        <v>13.114000000000001</v>
      </c>
      <c r="D13" s="171">
        <v>18.559000000000001</v>
      </c>
      <c r="E13" s="171">
        <v>10.093999999999999</v>
      </c>
      <c r="F13" s="171">
        <v>12.488</v>
      </c>
      <c r="G13" s="171">
        <v>21.16</v>
      </c>
      <c r="H13" s="171">
        <v>17.471</v>
      </c>
      <c r="I13" s="171"/>
      <c r="J13" s="191"/>
      <c r="K13" s="171"/>
      <c r="L13" s="171"/>
      <c r="M13" s="192"/>
      <c r="N13" s="192"/>
      <c r="O13" s="192"/>
      <c r="P13" s="192"/>
      <c r="Q13" s="192"/>
      <c r="R13" s="192"/>
      <c r="S13" s="192"/>
    </row>
    <row r="14" spans="1:19" x14ac:dyDescent="0.25">
      <c r="A14" s="160" t="s">
        <v>211</v>
      </c>
      <c r="B14" s="161">
        <v>2017</v>
      </c>
      <c r="C14" s="164">
        <v>11.86</v>
      </c>
      <c r="D14" s="164">
        <v>16.815000000000001</v>
      </c>
      <c r="E14" s="164">
        <v>13.71</v>
      </c>
      <c r="F14" s="164">
        <v>11.311999999999999</v>
      </c>
      <c r="G14" s="164">
        <v>19.187000000000001</v>
      </c>
      <c r="H14" s="164">
        <v>15.831</v>
      </c>
      <c r="I14" s="164"/>
      <c r="J14" s="188"/>
      <c r="K14" s="164"/>
      <c r="L14" s="164"/>
      <c r="M14" s="189"/>
      <c r="N14" s="189"/>
      <c r="O14" s="189"/>
      <c r="P14" s="189"/>
      <c r="Q14" s="189"/>
      <c r="R14" s="189"/>
      <c r="S14" s="189"/>
    </row>
    <row r="15" spans="1:19" x14ac:dyDescent="0.25">
      <c r="A15" s="160" t="s">
        <v>212</v>
      </c>
      <c r="B15" s="161">
        <v>2017</v>
      </c>
      <c r="C15" s="164">
        <v>12.193</v>
      </c>
      <c r="D15" s="164">
        <v>17.286999999999999</v>
      </c>
      <c r="E15" s="164">
        <v>14.099</v>
      </c>
      <c r="F15" s="164">
        <v>11.632</v>
      </c>
      <c r="G15" s="164">
        <v>19.707000000000001</v>
      </c>
      <c r="H15" s="164">
        <v>16.268999999999998</v>
      </c>
      <c r="I15" s="164"/>
      <c r="J15" s="188"/>
      <c r="K15" s="164"/>
      <c r="L15" s="164"/>
      <c r="M15" s="189"/>
      <c r="N15" s="189"/>
      <c r="O15" s="189"/>
      <c r="P15" s="189"/>
      <c r="Q15" s="189"/>
      <c r="R15" s="189"/>
      <c r="S15" s="189"/>
    </row>
    <row r="16" spans="1:19" x14ac:dyDescent="0.25">
      <c r="A16" s="160" t="s">
        <v>213</v>
      </c>
      <c r="B16" s="161">
        <v>2017</v>
      </c>
      <c r="C16" s="164">
        <v>12.193</v>
      </c>
      <c r="D16" s="164">
        <v>17.286999999999999</v>
      </c>
      <c r="E16" s="164">
        <v>14.099</v>
      </c>
      <c r="F16" s="164">
        <v>11.632</v>
      </c>
      <c r="G16" s="164">
        <v>19.707000000000001</v>
      </c>
      <c r="H16" s="164">
        <v>16.268999999999998</v>
      </c>
      <c r="I16" s="164"/>
      <c r="J16" s="188"/>
      <c r="K16" s="164"/>
      <c r="L16" s="164"/>
      <c r="M16" s="189"/>
      <c r="N16" s="189"/>
      <c r="O16" s="189"/>
      <c r="P16" s="189"/>
      <c r="Q16" s="189"/>
      <c r="R16" s="189"/>
      <c r="S16" s="189"/>
    </row>
    <row r="17" spans="1:19" ht="105" x14ac:dyDescent="0.25">
      <c r="A17" s="174" t="s">
        <v>214</v>
      </c>
      <c r="B17" s="161">
        <v>2017</v>
      </c>
      <c r="C17" s="164">
        <v>12.193</v>
      </c>
      <c r="D17" s="164">
        <v>17.286999999999999</v>
      </c>
      <c r="E17" s="164">
        <v>14.099</v>
      </c>
      <c r="F17" s="164">
        <v>11.632</v>
      </c>
      <c r="G17" s="164">
        <v>19.707000000000001</v>
      </c>
      <c r="H17" s="164">
        <v>16.268999999999998</v>
      </c>
      <c r="I17" s="164"/>
      <c r="J17" s="188"/>
      <c r="K17" s="164"/>
      <c r="L17" s="164"/>
      <c r="M17" s="189"/>
      <c r="N17" s="189"/>
      <c r="O17" s="189"/>
      <c r="P17" s="189"/>
      <c r="Q17" s="189"/>
      <c r="R17" s="189"/>
      <c r="S17" s="189"/>
    </row>
    <row r="18" spans="1:19" x14ac:dyDescent="0.25">
      <c r="A18" s="160" t="s">
        <v>215</v>
      </c>
      <c r="B18" s="161">
        <v>2017</v>
      </c>
      <c r="C18" s="164">
        <v>12.62</v>
      </c>
      <c r="D18" s="164">
        <v>17.902999999999999</v>
      </c>
      <c r="E18" s="164">
        <v>14.619</v>
      </c>
      <c r="F18" s="164">
        <v>12.05</v>
      </c>
      <c r="G18" s="164">
        <v>20.413</v>
      </c>
      <c r="H18" s="164">
        <v>16.87</v>
      </c>
      <c r="I18" s="164"/>
      <c r="J18" s="188"/>
      <c r="K18" s="164"/>
      <c r="L18" s="164"/>
      <c r="M18" s="189"/>
      <c r="N18" s="189"/>
      <c r="O18" s="189"/>
      <c r="P18" s="189"/>
      <c r="Q18" s="189"/>
      <c r="R18" s="189"/>
      <c r="S18" s="189"/>
    </row>
    <row r="19" spans="1:19" x14ac:dyDescent="0.25">
      <c r="A19" s="160" t="s">
        <v>216</v>
      </c>
      <c r="B19" s="161">
        <v>2017</v>
      </c>
      <c r="C19" s="164">
        <v>16.2</v>
      </c>
      <c r="D19" s="164">
        <v>22.948</v>
      </c>
      <c r="E19" s="164">
        <v>18.728000000000002</v>
      </c>
      <c r="F19" s="164">
        <v>15.44</v>
      </c>
      <c r="G19" s="164">
        <v>26.187000000000001</v>
      </c>
      <c r="H19" s="164">
        <v>21.6</v>
      </c>
      <c r="I19" s="164"/>
      <c r="J19" s="188"/>
      <c r="K19" s="164"/>
      <c r="L19" s="164"/>
      <c r="M19" s="189"/>
      <c r="N19" s="189"/>
      <c r="O19" s="189"/>
      <c r="P19" s="189"/>
      <c r="Q19" s="189"/>
      <c r="R19" s="189"/>
      <c r="S19" s="189"/>
    </row>
    <row r="20" spans="1:19" x14ac:dyDescent="0.25">
      <c r="A20" s="160" t="s">
        <v>217</v>
      </c>
      <c r="B20" s="161">
        <v>2017</v>
      </c>
      <c r="C20" s="164">
        <v>16.2</v>
      </c>
      <c r="D20" s="164">
        <v>22.948</v>
      </c>
      <c r="E20" s="164">
        <v>18.728000000000002</v>
      </c>
      <c r="F20" s="164">
        <v>15.44</v>
      </c>
      <c r="G20" s="164">
        <v>26.187000000000001</v>
      </c>
      <c r="H20" s="164">
        <v>21.6</v>
      </c>
      <c r="I20" s="164"/>
      <c r="J20" s="188"/>
      <c r="K20" s="164"/>
      <c r="L20" s="164"/>
      <c r="M20" s="189"/>
      <c r="N20" s="189"/>
      <c r="O20" s="189"/>
      <c r="P20" s="189"/>
      <c r="Q20" s="189"/>
      <c r="R20" s="189"/>
      <c r="S20" s="189"/>
    </row>
    <row r="21" spans="1:19" ht="105" x14ac:dyDescent="0.25">
      <c r="A21" s="174" t="s">
        <v>218</v>
      </c>
      <c r="B21" s="161">
        <v>2017</v>
      </c>
      <c r="C21" s="164">
        <v>16.2</v>
      </c>
      <c r="D21" s="164">
        <v>22.948</v>
      </c>
      <c r="E21" s="164">
        <v>14.4</v>
      </c>
      <c r="F21" s="164">
        <v>15.44</v>
      </c>
      <c r="G21" s="164">
        <v>26.187000000000001</v>
      </c>
      <c r="H21" s="164">
        <v>16.600000000000001</v>
      </c>
      <c r="I21" s="164"/>
      <c r="J21" s="188"/>
      <c r="K21" s="164"/>
      <c r="L21" s="164"/>
      <c r="M21" s="189"/>
      <c r="N21" s="189"/>
      <c r="O21" s="189"/>
      <c r="P21" s="189"/>
      <c r="Q21" s="189"/>
      <c r="R21" s="189"/>
      <c r="S21" s="189"/>
    </row>
    <row r="22" spans="1:19" x14ac:dyDescent="0.25">
      <c r="A22" s="167" t="s">
        <v>211</v>
      </c>
      <c r="B22" s="168">
        <v>2018</v>
      </c>
      <c r="C22" s="171">
        <v>12.513</v>
      </c>
      <c r="D22" s="171">
        <v>17.722999999999999</v>
      </c>
      <c r="E22" s="171">
        <v>14.468999999999999</v>
      </c>
      <c r="F22" s="171">
        <v>11.922000000000001</v>
      </c>
      <c r="G22" s="171">
        <v>20.225999999999999</v>
      </c>
      <c r="H22" s="171">
        <v>16.684999999999999</v>
      </c>
      <c r="I22" s="171"/>
      <c r="J22" s="191"/>
      <c r="K22" s="171"/>
      <c r="L22" s="171"/>
      <c r="M22" s="192"/>
      <c r="N22" s="192"/>
      <c r="O22" s="192"/>
      <c r="P22" s="192"/>
      <c r="Q22" s="192"/>
      <c r="R22" s="192"/>
      <c r="S22" s="192"/>
    </row>
    <row r="23" spans="1:19" x14ac:dyDescent="0.25">
      <c r="A23" s="167" t="s">
        <v>212</v>
      </c>
      <c r="B23" s="168">
        <v>2018</v>
      </c>
      <c r="C23" s="171">
        <v>12.863</v>
      </c>
      <c r="D23" s="171">
        <v>18.22</v>
      </c>
      <c r="E23" s="171">
        <v>14.858000000000001</v>
      </c>
      <c r="F23" s="171">
        <v>12.26</v>
      </c>
      <c r="G23" s="171">
        <v>20.773</v>
      </c>
      <c r="H23" s="171">
        <v>17.149000000000001</v>
      </c>
      <c r="I23" s="171"/>
      <c r="J23" s="191"/>
      <c r="K23" s="171"/>
      <c r="L23" s="171"/>
      <c r="M23" s="192"/>
      <c r="N23" s="192"/>
      <c r="O23" s="192"/>
      <c r="P23" s="192"/>
      <c r="Q23" s="192"/>
      <c r="R23" s="192"/>
      <c r="S23" s="192"/>
    </row>
    <row r="24" spans="1:19" x14ac:dyDescent="0.25">
      <c r="A24" s="167" t="s">
        <v>213</v>
      </c>
      <c r="B24" s="168">
        <v>2018</v>
      </c>
      <c r="C24" s="171">
        <v>12.863</v>
      </c>
      <c r="D24" s="171">
        <v>18.22</v>
      </c>
      <c r="E24" s="171">
        <v>14.858000000000001</v>
      </c>
      <c r="F24" s="171">
        <v>12.26</v>
      </c>
      <c r="G24" s="171">
        <v>20.773</v>
      </c>
      <c r="H24" s="171">
        <v>17.149000000000001</v>
      </c>
      <c r="I24" s="171"/>
      <c r="J24" s="191"/>
      <c r="K24" s="171"/>
      <c r="L24" s="171"/>
      <c r="M24" s="192"/>
      <c r="N24" s="192"/>
      <c r="O24" s="192"/>
      <c r="P24" s="192"/>
      <c r="Q24" s="192"/>
      <c r="R24" s="192"/>
      <c r="S24" s="192"/>
    </row>
    <row r="25" spans="1:19" ht="105" x14ac:dyDescent="0.25">
      <c r="A25" s="175" t="s">
        <v>214</v>
      </c>
      <c r="B25" s="168">
        <v>2018</v>
      </c>
      <c r="C25" s="171">
        <f>C31:R31</f>
        <v>13.135999999999999</v>
      </c>
      <c r="D25" s="171">
        <f t="shared" ref="D25:S25" si="0">D31:S31</f>
        <v>18.605</v>
      </c>
      <c r="E25" s="171">
        <f t="shared" si="0"/>
        <v>15.183</v>
      </c>
      <c r="F25" s="171">
        <f t="shared" si="0"/>
        <v>12.52</v>
      </c>
      <c r="G25" s="171">
        <f t="shared" si="0"/>
        <v>21.24</v>
      </c>
      <c r="H25" s="171">
        <f t="shared" si="0"/>
        <v>17.5</v>
      </c>
      <c r="I25" s="171">
        <f t="shared" si="0"/>
        <v>0</v>
      </c>
      <c r="J25" s="171">
        <f t="shared" si="0"/>
        <v>0</v>
      </c>
      <c r="K25" s="171">
        <f t="shared" si="0"/>
        <v>0</v>
      </c>
      <c r="L25" s="171">
        <f t="shared" si="0"/>
        <v>0</v>
      </c>
      <c r="M25" s="171">
        <f t="shared" si="0"/>
        <v>0</v>
      </c>
      <c r="N25" s="171">
        <f t="shared" si="0"/>
        <v>0</v>
      </c>
      <c r="O25" s="171">
        <f t="shared" si="0"/>
        <v>0</v>
      </c>
      <c r="P25" s="171">
        <f t="shared" si="0"/>
        <v>0</v>
      </c>
      <c r="Q25" s="171">
        <f t="shared" si="0"/>
        <v>0</v>
      </c>
      <c r="R25" s="171">
        <f t="shared" si="0"/>
        <v>0</v>
      </c>
      <c r="S25" s="171">
        <f t="shared" si="0"/>
        <v>0</v>
      </c>
    </row>
    <row r="26" spans="1:19" x14ac:dyDescent="0.25">
      <c r="A26" s="167" t="s">
        <v>215</v>
      </c>
      <c r="B26" s="168">
        <v>2018</v>
      </c>
      <c r="C26" s="171">
        <v>13.3</v>
      </c>
      <c r="D26" s="171">
        <v>18.86</v>
      </c>
      <c r="E26" s="171">
        <v>15.404</v>
      </c>
      <c r="F26" s="171">
        <v>12.698</v>
      </c>
      <c r="G26" s="171">
        <v>21.52</v>
      </c>
      <c r="H26" s="171">
        <v>17.786000000000001</v>
      </c>
      <c r="I26" s="171"/>
      <c r="J26" s="191"/>
      <c r="K26" s="171"/>
      <c r="L26" s="171"/>
      <c r="M26" s="192"/>
      <c r="N26" s="192"/>
      <c r="O26" s="192"/>
      <c r="P26" s="192"/>
      <c r="Q26" s="192"/>
      <c r="R26" s="192"/>
      <c r="S26" s="192"/>
    </row>
    <row r="27" spans="1:19" x14ac:dyDescent="0.25">
      <c r="A27" s="167" t="s">
        <v>216</v>
      </c>
      <c r="B27" s="168">
        <v>2018</v>
      </c>
      <c r="C27" s="171">
        <v>17.064</v>
      </c>
      <c r="D27" s="171">
        <v>24.187000000000001</v>
      </c>
      <c r="E27" s="171">
        <v>19.738</v>
      </c>
      <c r="F27" s="171">
        <v>16.274000000000001</v>
      </c>
      <c r="G27" s="171">
        <v>27.6</v>
      </c>
      <c r="H27" s="171">
        <v>22.76</v>
      </c>
      <c r="I27" s="171"/>
      <c r="J27" s="191"/>
      <c r="K27" s="171"/>
      <c r="L27" s="171"/>
      <c r="M27" s="192"/>
      <c r="N27" s="192"/>
      <c r="O27" s="192"/>
      <c r="P27" s="192"/>
      <c r="Q27" s="192"/>
      <c r="R27" s="192"/>
      <c r="S27" s="192"/>
    </row>
    <row r="28" spans="1:19" x14ac:dyDescent="0.25">
      <c r="A28" s="167" t="s">
        <v>217</v>
      </c>
      <c r="B28" s="168">
        <v>2018</v>
      </c>
      <c r="C28" s="171">
        <v>17.064</v>
      </c>
      <c r="D28" s="171">
        <v>24.187000000000001</v>
      </c>
      <c r="E28" s="171">
        <v>19.738</v>
      </c>
      <c r="F28" s="171">
        <v>16.274000000000001</v>
      </c>
      <c r="G28" s="171">
        <v>27.6</v>
      </c>
      <c r="H28" s="171">
        <v>22.76</v>
      </c>
      <c r="I28" s="171"/>
      <c r="J28" s="191"/>
      <c r="K28" s="171"/>
      <c r="L28" s="171"/>
      <c r="M28" s="192"/>
      <c r="N28" s="192"/>
      <c r="O28" s="192"/>
      <c r="P28" s="192"/>
      <c r="Q28" s="192"/>
      <c r="R28" s="192"/>
      <c r="S28" s="192"/>
    </row>
    <row r="29" spans="1:19" ht="105" x14ac:dyDescent="0.25">
      <c r="A29" s="175" t="s">
        <v>218</v>
      </c>
      <c r="B29" s="168">
        <v>2018</v>
      </c>
      <c r="C29" s="171">
        <v>17.064</v>
      </c>
      <c r="D29" s="171">
        <v>24.187000000000001</v>
      </c>
      <c r="E29" s="171">
        <v>15.183</v>
      </c>
      <c r="F29" s="171">
        <v>16.274000000000001</v>
      </c>
      <c r="G29" s="171">
        <v>27.6</v>
      </c>
      <c r="H29" s="171">
        <v>17.507000000000001</v>
      </c>
      <c r="I29" s="171"/>
      <c r="J29" s="191"/>
      <c r="K29" s="171"/>
      <c r="L29" s="171"/>
      <c r="M29" s="192"/>
      <c r="N29" s="192"/>
      <c r="O29" s="192"/>
      <c r="P29" s="192"/>
      <c r="Q29" s="192"/>
      <c r="R29" s="192"/>
      <c r="S29" s="192"/>
    </row>
    <row r="30" spans="1:19" x14ac:dyDescent="0.25">
      <c r="A30" s="160" t="s">
        <v>219</v>
      </c>
      <c r="B30" s="161">
        <v>2017</v>
      </c>
      <c r="C30" s="164">
        <v>12.46</v>
      </c>
      <c r="D30" s="164">
        <v>17.652000000000001</v>
      </c>
      <c r="E30" s="164">
        <v>14.403</v>
      </c>
      <c r="F30" s="164">
        <v>11.877000000000001</v>
      </c>
      <c r="G30" s="164">
        <v>20.146999999999998</v>
      </c>
      <c r="H30" s="164">
        <v>16.62</v>
      </c>
      <c r="I30" s="164"/>
      <c r="J30" s="188"/>
      <c r="K30" s="164"/>
      <c r="L30" s="164"/>
      <c r="M30" s="189"/>
      <c r="N30" s="189"/>
      <c r="O30" s="189"/>
      <c r="P30" s="189"/>
      <c r="Q30" s="189"/>
      <c r="R30" s="189"/>
      <c r="S30" s="189"/>
    </row>
    <row r="31" spans="1:19" x14ac:dyDescent="0.25">
      <c r="A31" s="167" t="s">
        <v>219</v>
      </c>
      <c r="B31" s="168">
        <v>2018</v>
      </c>
      <c r="C31" s="171">
        <v>13.135999999999999</v>
      </c>
      <c r="D31" s="171">
        <v>18.605</v>
      </c>
      <c r="E31" s="171">
        <v>15.183</v>
      </c>
      <c r="F31" s="171">
        <v>12.52</v>
      </c>
      <c r="G31" s="171">
        <v>21.24</v>
      </c>
      <c r="H31" s="171">
        <v>17.5</v>
      </c>
      <c r="I31" s="171"/>
      <c r="J31" s="191"/>
      <c r="K31" s="171"/>
      <c r="L31" s="171"/>
      <c r="M31" s="192"/>
      <c r="N31" s="192"/>
      <c r="O31" s="192"/>
      <c r="P31" s="192"/>
      <c r="Q31" s="192"/>
      <c r="R31" s="192"/>
      <c r="S31" s="192"/>
    </row>
    <row r="32" spans="1:19" x14ac:dyDescent="0.25">
      <c r="A32" s="160" t="s">
        <v>220</v>
      </c>
      <c r="B32" s="161">
        <v>2017</v>
      </c>
      <c r="C32" s="164">
        <v>12.824999999999999</v>
      </c>
      <c r="D32" s="164">
        <v>18.167000000000002</v>
      </c>
      <c r="E32" s="164">
        <v>14.826000000000001</v>
      </c>
      <c r="F32" s="164">
        <v>12.225</v>
      </c>
      <c r="G32" s="164"/>
      <c r="H32" s="164">
        <v>17.099</v>
      </c>
      <c r="I32" s="164">
        <v>20.709</v>
      </c>
      <c r="J32" s="188">
        <v>23.216000000000001</v>
      </c>
      <c r="K32" s="164"/>
      <c r="L32" s="164"/>
      <c r="M32" s="189"/>
      <c r="N32" s="189"/>
      <c r="O32" s="189"/>
      <c r="P32" s="189"/>
      <c r="Q32" s="189"/>
      <c r="R32" s="189"/>
      <c r="S32" s="189"/>
    </row>
    <row r="33" spans="1:19" x14ac:dyDescent="0.25">
      <c r="A33" s="167" t="s">
        <v>220</v>
      </c>
      <c r="B33" s="168">
        <v>2018</v>
      </c>
      <c r="C33" s="171">
        <v>13.62</v>
      </c>
      <c r="D33" s="171">
        <v>19.292999999999999</v>
      </c>
      <c r="E33" s="171">
        <v>15.744999999999999</v>
      </c>
      <c r="F33" s="171">
        <v>12.983000000000001</v>
      </c>
      <c r="G33" s="171"/>
      <c r="H33" s="171">
        <v>18.158999999999999</v>
      </c>
      <c r="I33" s="171">
        <v>21.992999999999999</v>
      </c>
      <c r="J33" s="191">
        <v>24.655999999999999</v>
      </c>
      <c r="K33" s="171"/>
      <c r="L33" s="171"/>
      <c r="M33" s="192"/>
      <c r="N33" s="192"/>
      <c r="O33" s="192"/>
      <c r="P33" s="192"/>
      <c r="Q33" s="192"/>
      <c r="R33" s="192"/>
      <c r="S33" s="192"/>
    </row>
    <row r="34" spans="1:19" x14ac:dyDescent="0.25">
      <c r="A34" s="160" t="s">
        <v>221</v>
      </c>
      <c r="B34" s="161">
        <v>2017</v>
      </c>
      <c r="C34" s="164">
        <v>12.92</v>
      </c>
      <c r="D34" s="164">
        <v>18.36</v>
      </c>
      <c r="E34" s="164">
        <v>14.88</v>
      </c>
      <c r="F34" s="164">
        <v>12.37</v>
      </c>
      <c r="G34" s="164"/>
      <c r="H34" s="164">
        <v>17.309999999999999</v>
      </c>
      <c r="I34" s="164"/>
      <c r="J34" s="188"/>
      <c r="K34" s="164"/>
      <c r="L34" s="164"/>
      <c r="M34" s="189"/>
      <c r="N34" s="189"/>
      <c r="O34" s="189"/>
      <c r="P34" s="189"/>
      <c r="Q34" s="189"/>
      <c r="R34" s="189"/>
      <c r="S34" s="189"/>
    </row>
    <row r="35" spans="1:19" x14ac:dyDescent="0.25">
      <c r="A35" s="167" t="s">
        <v>221</v>
      </c>
      <c r="B35" s="168">
        <v>2018</v>
      </c>
      <c r="C35" s="171">
        <v>13.736000000000001</v>
      </c>
      <c r="D35" s="171">
        <v>19.457999999999998</v>
      </c>
      <c r="E35" s="171">
        <v>10.581</v>
      </c>
      <c r="F35" s="171">
        <v>13.093999999999999</v>
      </c>
      <c r="G35" s="171">
        <v>0</v>
      </c>
      <c r="H35" s="171">
        <v>12.164</v>
      </c>
      <c r="I35" s="171"/>
      <c r="J35" s="191"/>
      <c r="K35" s="171"/>
      <c r="L35" s="171"/>
      <c r="M35" s="192"/>
      <c r="N35" s="192"/>
      <c r="O35" s="192"/>
      <c r="P35" s="192"/>
      <c r="Q35" s="192"/>
      <c r="R35" s="192"/>
      <c r="S35" s="192"/>
    </row>
    <row r="36" spans="1:19" x14ac:dyDescent="0.25">
      <c r="A36" s="160" t="s">
        <v>222</v>
      </c>
      <c r="B36" s="161">
        <v>2017</v>
      </c>
      <c r="C36" s="164">
        <v>13.11</v>
      </c>
      <c r="D36" s="164">
        <v>18.57</v>
      </c>
      <c r="E36" s="164">
        <v>15.1</v>
      </c>
      <c r="F36" s="164">
        <v>12.25</v>
      </c>
      <c r="G36" s="164"/>
      <c r="H36" s="164">
        <v>17.489999999999998</v>
      </c>
      <c r="I36" s="164"/>
      <c r="J36" s="188"/>
      <c r="K36" s="164"/>
      <c r="L36" s="164"/>
      <c r="M36" s="189"/>
      <c r="N36" s="189"/>
      <c r="O36" s="189"/>
      <c r="P36" s="189"/>
      <c r="Q36" s="189"/>
      <c r="R36" s="189"/>
      <c r="S36" s="189"/>
    </row>
    <row r="37" spans="1:19" x14ac:dyDescent="0.25">
      <c r="A37" s="167" t="s">
        <v>222</v>
      </c>
      <c r="B37" s="168">
        <v>2018</v>
      </c>
      <c r="C37" s="171">
        <v>13.448</v>
      </c>
      <c r="D37" s="171">
        <v>19.044</v>
      </c>
      <c r="E37" s="171">
        <v>13.366</v>
      </c>
      <c r="F37" s="171">
        <v>12.818</v>
      </c>
      <c r="G37" s="171">
        <v>21.72</v>
      </c>
      <c r="H37" s="171">
        <v>11.76</v>
      </c>
      <c r="I37" s="171"/>
      <c r="J37" s="191"/>
      <c r="K37" s="171"/>
      <c r="L37" s="171"/>
      <c r="M37" s="192"/>
      <c r="N37" s="192"/>
      <c r="O37" s="192"/>
      <c r="P37" s="192"/>
      <c r="Q37" s="192"/>
      <c r="R37" s="192"/>
      <c r="S37" s="192"/>
    </row>
    <row r="38" spans="1:19" x14ac:dyDescent="0.25">
      <c r="A38" s="160" t="s">
        <v>223</v>
      </c>
      <c r="B38" s="161">
        <v>2017</v>
      </c>
      <c r="C38" s="164">
        <v>12.85</v>
      </c>
      <c r="D38" s="164">
        <v>18.2</v>
      </c>
      <c r="E38" s="164">
        <v>14.85</v>
      </c>
      <c r="F38" s="164">
        <v>12.25</v>
      </c>
      <c r="G38" s="164"/>
      <c r="H38" s="164">
        <v>17.13</v>
      </c>
      <c r="I38" s="164"/>
      <c r="J38" s="188"/>
      <c r="K38" s="164"/>
      <c r="L38" s="164"/>
      <c r="M38" s="189"/>
      <c r="N38" s="189"/>
      <c r="O38" s="189"/>
      <c r="P38" s="189"/>
      <c r="Q38" s="189"/>
      <c r="R38" s="189"/>
      <c r="S38" s="189"/>
    </row>
    <row r="39" spans="1:19" x14ac:dyDescent="0.25">
      <c r="A39" s="167" t="s">
        <v>223</v>
      </c>
      <c r="B39" s="168">
        <v>2018</v>
      </c>
      <c r="C39" s="171">
        <v>13.581</v>
      </c>
      <c r="D39" s="171"/>
      <c r="E39" s="171"/>
      <c r="F39" s="171">
        <v>12.946999999999999</v>
      </c>
      <c r="G39" s="171"/>
      <c r="H39" s="171"/>
      <c r="I39" s="171"/>
      <c r="J39" s="191"/>
      <c r="K39" s="171"/>
      <c r="L39" s="171"/>
      <c r="M39" s="192"/>
      <c r="N39" s="192"/>
      <c r="O39" s="192"/>
      <c r="P39" s="192"/>
      <c r="Q39" s="192"/>
      <c r="R39" s="192"/>
      <c r="S39" s="192"/>
    </row>
    <row r="40" spans="1:19" x14ac:dyDescent="0.25">
      <c r="A40" s="160" t="s">
        <v>224</v>
      </c>
      <c r="B40" s="161">
        <v>2017</v>
      </c>
      <c r="C40" s="164">
        <v>12.682</v>
      </c>
      <c r="D40" s="164">
        <v>17.965</v>
      </c>
      <c r="E40" s="164">
        <v>14.661</v>
      </c>
      <c r="F40" s="164">
        <v>12.089</v>
      </c>
      <c r="G40" s="164">
        <v>22.957999999999998</v>
      </c>
      <c r="H40" s="164">
        <v>16.908999999999999</v>
      </c>
      <c r="I40" s="164">
        <v>20.478000000000002</v>
      </c>
      <c r="J40" s="188">
        <v>22.957999999999998</v>
      </c>
      <c r="K40" s="164"/>
      <c r="L40" s="164"/>
      <c r="M40" s="189"/>
      <c r="N40" s="189"/>
      <c r="O40" s="189"/>
      <c r="P40" s="189"/>
      <c r="Q40" s="189"/>
      <c r="R40" s="189"/>
      <c r="S40" s="189"/>
    </row>
    <row r="41" spans="1:19" x14ac:dyDescent="0.25">
      <c r="A41" s="167" t="s">
        <v>224</v>
      </c>
      <c r="B41" s="168">
        <v>2018</v>
      </c>
      <c r="C41" s="171">
        <v>12.682</v>
      </c>
      <c r="D41" s="171">
        <v>18.989000000000001</v>
      </c>
      <c r="E41" s="171">
        <v>15.496</v>
      </c>
      <c r="F41" s="171">
        <v>12.778</v>
      </c>
      <c r="G41" s="171"/>
      <c r="H41" s="171">
        <v>17.872</v>
      </c>
      <c r="I41" s="171">
        <v>21.646000000000001</v>
      </c>
      <c r="J41" s="191">
        <v>24.265999999999998</v>
      </c>
      <c r="K41" s="171"/>
      <c r="L41" s="171"/>
      <c r="M41" s="192"/>
      <c r="N41" s="192"/>
      <c r="O41" s="192"/>
      <c r="P41" s="192"/>
      <c r="Q41" s="192"/>
      <c r="R41" s="192"/>
      <c r="S41" s="192"/>
    </row>
    <row r="42" spans="1:19" x14ac:dyDescent="0.25">
      <c r="A42" s="160" t="s">
        <v>225</v>
      </c>
      <c r="B42" s="161">
        <v>2017</v>
      </c>
      <c r="C42" s="162">
        <v>43.679000000000002</v>
      </c>
      <c r="D42" s="162"/>
      <c r="E42" s="162"/>
      <c r="F42" s="162"/>
      <c r="G42" s="162"/>
      <c r="H42" s="162"/>
      <c r="I42" s="162"/>
      <c r="J42" s="163"/>
      <c r="K42" s="176">
        <f>($M42/$N42+O42*$C42)/Q42</f>
        <v>36.091873900293258</v>
      </c>
      <c r="L42" s="176">
        <f>($M42/$N42+P42*$C42)/R42</f>
        <v>35.837272353323229</v>
      </c>
      <c r="M42" s="177">
        <v>675330</v>
      </c>
      <c r="N42" s="178">
        <v>155</v>
      </c>
      <c r="O42" s="178">
        <v>282</v>
      </c>
      <c r="P42" s="178">
        <v>267</v>
      </c>
      <c r="Q42" s="178">
        <v>462</v>
      </c>
      <c r="R42" s="178">
        <v>447</v>
      </c>
      <c r="S42" s="178"/>
    </row>
    <row r="43" spans="1:19" x14ac:dyDescent="0.25">
      <c r="A43" s="167" t="s">
        <v>225</v>
      </c>
      <c r="B43" s="168">
        <v>2018</v>
      </c>
      <c r="C43" s="169">
        <v>46.518000000000001</v>
      </c>
      <c r="D43" s="169"/>
      <c r="E43" s="169"/>
      <c r="F43" s="169"/>
      <c r="G43" s="169"/>
      <c r="H43" s="169"/>
      <c r="I43" s="169"/>
      <c r="J43" s="170"/>
      <c r="K43" s="179">
        <f>($M43/$N43+O43*$C43)/Q43</f>
        <v>39.239369920402176</v>
      </c>
      <c r="L43" s="179">
        <f>($M43/$N43+P43*$C43)/R43</f>
        <v>38.995120588872048</v>
      </c>
      <c r="M43" s="193">
        <f>M42*1.15</f>
        <v>776629.49999999988</v>
      </c>
      <c r="N43" s="194">
        <v>155</v>
      </c>
      <c r="O43" s="194">
        <v>282</v>
      </c>
      <c r="P43" s="194">
        <v>267</v>
      </c>
      <c r="Q43" s="194">
        <v>462</v>
      </c>
      <c r="R43" s="194">
        <v>447</v>
      </c>
      <c r="S43" s="194"/>
    </row>
    <row r="44" spans="1:19" x14ac:dyDescent="0.25">
      <c r="A44" s="160" t="s">
        <v>226</v>
      </c>
      <c r="B44" s="161">
        <v>2017</v>
      </c>
      <c r="C44" s="162"/>
      <c r="D44" s="162"/>
      <c r="E44" s="162"/>
      <c r="F44" s="162"/>
      <c r="G44" s="162"/>
      <c r="H44" s="162"/>
      <c r="I44" s="162"/>
      <c r="J44" s="163"/>
      <c r="K44" s="164"/>
      <c r="L44" s="164"/>
      <c r="M44" s="165"/>
      <c r="N44" s="166"/>
      <c r="O44" s="166"/>
      <c r="P44" s="166"/>
      <c r="Q44" s="166"/>
      <c r="R44" s="166"/>
      <c r="S44" s="166"/>
    </row>
    <row r="45" spans="1:19" x14ac:dyDescent="0.25">
      <c r="A45" s="167" t="s">
        <v>226</v>
      </c>
      <c r="B45" s="168">
        <v>2018</v>
      </c>
      <c r="C45" s="169"/>
      <c r="D45" s="169"/>
      <c r="E45" s="169"/>
      <c r="F45" s="169"/>
      <c r="G45" s="169"/>
      <c r="H45" s="169"/>
      <c r="I45" s="169"/>
      <c r="J45" s="170"/>
      <c r="K45" s="171"/>
      <c r="L45" s="171"/>
      <c r="M45" s="172"/>
      <c r="N45" s="173"/>
      <c r="O45" s="173"/>
      <c r="P45" s="173"/>
      <c r="Q45" s="173"/>
      <c r="R45" s="173"/>
      <c r="S45" s="173"/>
    </row>
    <row r="46" spans="1:19" x14ac:dyDescent="0.25">
      <c r="A46" s="160" t="s">
        <v>227</v>
      </c>
      <c r="B46" s="161">
        <v>2017</v>
      </c>
      <c r="C46" s="162">
        <v>32.368000000000002</v>
      </c>
      <c r="D46" s="162"/>
      <c r="E46" s="162"/>
      <c r="F46" s="162"/>
      <c r="G46" s="162"/>
      <c r="H46" s="162"/>
      <c r="I46" s="162"/>
      <c r="J46" s="163"/>
      <c r="K46" s="176">
        <f>($M46/$N46+O46*$C46)/Q46</f>
        <v>31.519839259084847</v>
      </c>
      <c r="L46" s="176">
        <f>($M46/$N46+P46*$C46)/R46</f>
        <v>43.415918882648235</v>
      </c>
      <c r="M46" s="177">
        <v>675330</v>
      </c>
      <c r="N46" s="178">
        <v>155</v>
      </c>
      <c r="O46" s="178">
        <v>225.6</v>
      </c>
      <c r="P46" s="178">
        <v>213.6</v>
      </c>
      <c r="Q46" s="178">
        <v>369.9</v>
      </c>
      <c r="R46" s="178">
        <v>259.60000000000002</v>
      </c>
      <c r="S46" s="178"/>
    </row>
    <row r="47" spans="1:19" x14ac:dyDescent="0.25">
      <c r="A47" s="167" t="s">
        <v>227</v>
      </c>
      <c r="B47" s="168">
        <v>2018</v>
      </c>
      <c r="C47" s="169">
        <v>34.470999999999997</v>
      </c>
      <c r="D47" s="169"/>
      <c r="E47" s="169"/>
      <c r="F47" s="169"/>
      <c r="G47" s="169"/>
      <c r="H47" s="169"/>
      <c r="I47" s="169"/>
      <c r="J47" s="170"/>
      <c r="K47" s="179">
        <f>($M47/$N47+O47*$C47)/Q47</f>
        <v>31.886006284038537</v>
      </c>
      <c r="L47" s="179">
        <f>($M47/$N47+P47*$C47)/R47</f>
        <v>31.799261528469366</v>
      </c>
      <c r="M47" s="193">
        <f>M46*1.15</f>
        <v>776629.49999999988</v>
      </c>
      <c r="N47" s="194">
        <v>155</v>
      </c>
      <c r="O47" s="194">
        <v>282</v>
      </c>
      <c r="P47" s="194">
        <v>267</v>
      </c>
      <c r="Q47" s="194">
        <v>462</v>
      </c>
      <c r="R47" s="194">
        <v>447</v>
      </c>
      <c r="S47" s="194"/>
    </row>
    <row r="48" spans="1:19" x14ac:dyDescent="0.25">
      <c r="A48" s="180"/>
      <c r="B48" s="181"/>
      <c r="C48" s="195"/>
      <c r="D48" s="195"/>
      <c r="E48" s="195"/>
      <c r="F48" s="195"/>
      <c r="G48" s="195"/>
      <c r="H48" s="195"/>
      <c r="I48" s="195"/>
      <c r="J48" s="196"/>
      <c r="K48" s="197"/>
      <c r="L48" s="197"/>
      <c r="M48" s="198"/>
      <c r="N48" s="199"/>
      <c r="O48" s="199"/>
      <c r="P48" s="199"/>
      <c r="Q48" s="199"/>
      <c r="R48" s="199"/>
      <c r="S48" s="199"/>
    </row>
    <row r="49" spans="1:19" x14ac:dyDescent="0.25">
      <c r="A49" s="160" t="s">
        <v>259</v>
      </c>
      <c r="B49" s="161">
        <v>2017</v>
      </c>
      <c r="C49" s="164"/>
      <c r="D49" s="164"/>
      <c r="E49" s="164"/>
      <c r="F49" s="164"/>
      <c r="G49" s="164"/>
      <c r="H49" s="164"/>
      <c r="I49" s="162"/>
      <c r="J49" s="163"/>
      <c r="K49" s="164"/>
      <c r="L49" s="164"/>
      <c r="M49" s="165"/>
      <c r="N49" s="166"/>
      <c r="O49" s="166"/>
      <c r="P49" s="166"/>
      <c r="Q49" s="166"/>
      <c r="R49" s="166"/>
      <c r="S49" s="166"/>
    </row>
    <row r="50" spans="1:19" x14ac:dyDescent="0.25">
      <c r="A50" s="167" t="s">
        <v>259</v>
      </c>
      <c r="B50" s="168">
        <v>2018</v>
      </c>
      <c r="C50" s="171">
        <v>13.964</v>
      </c>
      <c r="D50" s="171">
        <v>19.777000000000001</v>
      </c>
      <c r="E50" s="171">
        <v>10.77</v>
      </c>
      <c r="F50" s="171">
        <v>13.31</v>
      </c>
      <c r="G50" s="171">
        <v>22.547000000000001</v>
      </c>
      <c r="H50" s="171">
        <v>12.215999999999999</v>
      </c>
      <c r="I50" s="169"/>
      <c r="J50" s="170"/>
      <c r="K50" s="171"/>
      <c r="L50" s="171"/>
      <c r="M50" s="172"/>
      <c r="N50" s="173"/>
      <c r="O50" s="173"/>
      <c r="P50" s="173"/>
      <c r="Q50" s="173"/>
      <c r="R50" s="173"/>
      <c r="S50" s="173"/>
    </row>
    <row r="51" spans="1:19" x14ac:dyDescent="0.25">
      <c r="A51" s="160" t="s">
        <v>260</v>
      </c>
      <c r="B51" s="161">
        <v>2017</v>
      </c>
      <c r="C51" s="164"/>
      <c r="D51" s="164"/>
      <c r="E51" s="164"/>
      <c r="F51" s="164"/>
      <c r="G51" s="164"/>
      <c r="H51" s="164"/>
      <c r="I51" s="162"/>
      <c r="J51" s="163"/>
      <c r="K51" s="164"/>
      <c r="L51" s="164"/>
      <c r="M51" s="165"/>
      <c r="N51" s="166"/>
      <c r="O51" s="166"/>
      <c r="P51" s="166"/>
      <c r="Q51" s="166"/>
      <c r="R51" s="166"/>
      <c r="S51" s="166"/>
    </row>
    <row r="52" spans="1:19" x14ac:dyDescent="0.25">
      <c r="A52" s="167" t="s">
        <v>260</v>
      </c>
      <c r="B52" s="168">
        <v>2018</v>
      </c>
      <c r="C52" s="171">
        <v>12.385</v>
      </c>
      <c r="D52" s="171">
        <v>17.545000000000002</v>
      </c>
      <c r="E52" s="171"/>
      <c r="F52" s="171">
        <v>11.808</v>
      </c>
      <c r="G52" s="171">
        <v>20.013000000000002</v>
      </c>
      <c r="H52" s="171"/>
      <c r="I52" s="169"/>
      <c r="J52" s="170"/>
      <c r="K52" s="171"/>
      <c r="L52" s="171"/>
      <c r="M52" s="172"/>
      <c r="N52" s="173"/>
      <c r="O52" s="173"/>
      <c r="P52" s="173"/>
      <c r="Q52" s="173"/>
      <c r="R52" s="173"/>
      <c r="S52" s="173"/>
    </row>
    <row r="53" spans="1:19" x14ac:dyDescent="0.25">
      <c r="A53" s="160" t="s">
        <v>261</v>
      </c>
      <c r="B53" s="161">
        <v>2017</v>
      </c>
      <c r="C53" s="164"/>
      <c r="D53" s="164"/>
      <c r="E53" s="164"/>
      <c r="F53" s="164"/>
      <c r="G53" s="164"/>
      <c r="H53" s="164"/>
      <c r="I53" s="162"/>
      <c r="J53" s="163"/>
      <c r="K53" s="164"/>
      <c r="L53" s="164"/>
      <c r="M53" s="165"/>
      <c r="N53" s="166"/>
      <c r="O53" s="166"/>
      <c r="P53" s="166"/>
      <c r="Q53" s="166"/>
      <c r="R53" s="166"/>
      <c r="S53" s="166"/>
    </row>
    <row r="54" spans="1:19" x14ac:dyDescent="0.25">
      <c r="A54" s="167" t="s">
        <v>261</v>
      </c>
      <c r="B54" s="168">
        <v>2018</v>
      </c>
      <c r="C54" s="171"/>
      <c r="D54" s="171"/>
      <c r="E54" s="171"/>
      <c r="F54" s="171"/>
      <c r="G54" s="171"/>
      <c r="H54" s="171"/>
      <c r="I54" s="169"/>
      <c r="J54" s="170"/>
      <c r="K54" s="171"/>
      <c r="L54" s="171"/>
      <c r="M54" s="172"/>
      <c r="N54" s="173"/>
      <c r="O54" s="173"/>
      <c r="P54" s="173"/>
      <c r="Q54" s="173"/>
      <c r="R54" s="173"/>
      <c r="S54" s="171">
        <v>12.14</v>
      </c>
    </row>
    <row r="55" spans="1:19" x14ac:dyDescent="0.25">
      <c r="A55" s="160" t="s">
        <v>262</v>
      </c>
      <c r="B55" s="161">
        <v>2017</v>
      </c>
      <c r="C55" s="164"/>
      <c r="D55" s="164"/>
      <c r="E55" s="164"/>
      <c r="F55" s="164"/>
      <c r="G55" s="164"/>
      <c r="H55" s="164"/>
      <c r="I55" s="162"/>
      <c r="J55" s="163"/>
      <c r="K55" s="164"/>
      <c r="L55" s="164"/>
      <c r="M55" s="165"/>
      <c r="N55" s="166"/>
      <c r="O55" s="166"/>
      <c r="P55" s="166"/>
      <c r="Q55" s="166"/>
      <c r="R55" s="166"/>
      <c r="S55" s="164"/>
    </row>
    <row r="56" spans="1:19" x14ac:dyDescent="0.25">
      <c r="A56" s="167" t="s">
        <v>262</v>
      </c>
      <c r="B56" s="168">
        <v>2018</v>
      </c>
      <c r="C56" s="171"/>
      <c r="D56" s="171"/>
      <c r="E56" s="171"/>
      <c r="F56" s="171"/>
      <c r="G56" s="171"/>
      <c r="H56" s="171"/>
      <c r="I56" s="169"/>
      <c r="J56" s="170"/>
      <c r="K56" s="171"/>
      <c r="L56" s="171"/>
      <c r="M56" s="172"/>
      <c r="N56" s="173"/>
      <c r="O56" s="173"/>
      <c r="P56" s="173"/>
      <c r="Q56" s="173"/>
      <c r="R56" s="173"/>
      <c r="S56" s="171">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GP Comparitive Tariffs</vt:lpstr>
      <vt:lpstr>RCF</vt:lpstr>
      <vt:lpstr>'GP Comparitive Tariffs'!Print_Area</vt:lpstr>
      <vt:lpstr>'GP Comparitive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2018-01-19T16:11:48Z</cp:lastPrinted>
  <dcterms:created xsi:type="dcterms:W3CDTF">2007-01-02T12:57:15Z</dcterms:created>
  <dcterms:modified xsi:type="dcterms:W3CDTF">2018-02-06T11:32:31Z</dcterms:modified>
</cp:coreProperties>
</file>